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tables/table5.xml" ContentType="application/vnd.openxmlformats-officedocument.spreadsheetml.table+xml"/>
  <Override PartName="/xl/drawings/drawing9.xml" ContentType="application/vnd.openxmlformats-officedocument.drawing+xml"/>
  <Override PartName="/xl/tables/table6.xml" ContentType="application/vnd.openxmlformats-officedocument.spreadsheetml.table+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tables/table9.xml" ContentType="application/vnd.openxmlformats-officedocument.spreadsheetml.table+xml"/>
  <Override PartName="/xl/drawings/drawing13.xml" ContentType="application/vnd.openxmlformats-officedocument.drawing+xml"/>
  <Override PartName="/xl/tables/table10.xml" ContentType="application/vnd.openxmlformats-officedocument.spreadsheetml.table+xml"/>
  <Override PartName="/xl/drawings/drawing14.xml" ContentType="application/vnd.openxmlformats-officedocument.drawing+xml"/>
  <Override PartName="/xl/tables/table11.xml" ContentType="application/vnd.openxmlformats-officedocument.spreadsheetml.table+xml"/>
  <Override PartName="/xl/drawings/drawing15.xml" ContentType="application/vnd.openxmlformats-officedocument.drawing+xml"/>
  <Override PartName="/xl/tables/table12.xml" ContentType="application/vnd.openxmlformats-officedocument.spreadsheetml.tab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tables/table13.xml" ContentType="application/vnd.openxmlformats-officedocument.spreadsheetml.table+xml"/>
  <Override PartName="/xl/drawings/drawing21.xml" ContentType="application/vnd.openxmlformats-officedocument.drawing+xml"/>
  <Override PartName="/xl/tables/table14.xml" ContentType="application/vnd.openxmlformats-officedocument.spreadsheetml.table+xml"/>
  <Override PartName="/xl/drawings/drawing22.xml" ContentType="application/vnd.openxmlformats-officedocument.drawing+xml"/>
  <Override PartName="/xl/tables/table15.xml" ContentType="application/vnd.openxmlformats-officedocument.spreadsheetml.table+xml"/>
  <Override PartName="/xl/drawings/drawing23.xml" ContentType="application/vnd.openxmlformats-officedocument.drawing+xml"/>
  <Override PartName="/xl/tables/table16.xml" ContentType="application/vnd.openxmlformats-officedocument.spreadsheetml.table+xml"/>
  <Override PartName="/xl/drawings/drawing24.xml" ContentType="application/vnd.openxmlformats-officedocument.drawing+xml"/>
  <Override PartName="/xl/tables/table17.xml" ContentType="application/vnd.openxmlformats-officedocument.spreadsheetml.table+xml"/>
  <Override PartName="/xl/drawings/drawing25.xml" ContentType="application/vnd.openxmlformats-officedocument.drawing+xml"/>
  <Override PartName="/xl/tables/table18.xml" ContentType="application/vnd.openxmlformats-officedocument.spreadsheetml.table+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tables/table19.xml" ContentType="application/vnd.openxmlformats-officedocument.spreadsheetml.table+xml"/>
  <Override PartName="/xl/drawings/drawing29.xml" ContentType="application/vnd.openxmlformats-officedocument.drawing+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5" yWindow="4125" windowWidth="19215" windowHeight="3240" tabRatio="804"/>
  </bookViews>
  <sheets>
    <sheet name="Title Page" sheetId="26" r:id="rId1"/>
    <sheet name="Introduction" sheetId="44" r:id="rId2"/>
    <sheet name="Index" sheetId="24" r:id="rId3"/>
    <sheet name="1.Key Stats" sheetId="1" r:id="rId4"/>
    <sheet name="2.CostSF" sheetId="2" r:id="rId5"/>
    <sheet name="3.Bldg Use" sheetId="3" r:id="rId6"/>
    <sheet name="4.BldgUseTrend" sheetId="43" r:id="rId7"/>
    <sheet name="5.OfficeTrendbyAgency" sheetId="42" r:id="rId8"/>
    <sheet name="6.WarehouseTrendbyAgency" sheetId="41" r:id="rId9"/>
    <sheet name="7.Bldgs" sheetId="7" r:id="rId10"/>
    <sheet name="8.Utilization" sheetId="8" r:id="rId11"/>
    <sheet name="9.SFbyState" sheetId="15" r:id="rId12"/>
    <sheet name="10.StructuresbyAgency" sheetId="16" r:id="rId13"/>
    <sheet name="11.StructuresbyUse" sheetId="17" r:id="rId14"/>
    <sheet name="12.LandbyAgency" sheetId="18" r:id="rId15"/>
    <sheet name="13.LandbyState" sheetId="19" r:id="rId16"/>
    <sheet name="14.Agency Disposition" sheetId="28" r:id="rId17"/>
    <sheet name="15.DispositionUseBldg" sheetId="54" r:id="rId18"/>
    <sheet name="16.DispositionMethodBldg" sheetId="29" r:id="rId19"/>
    <sheet name="17.DispositionStruct" sheetId="37" r:id="rId20"/>
    <sheet name="18.DispositionLand" sheetId="38" r:id="rId21"/>
    <sheet name="19.Historic Designation" sheetId="30" r:id="rId22"/>
    <sheet name="20.HistoricbyState" sheetId="31" r:id="rId23"/>
    <sheet name="21.HistoricbyAgency" sheetId="32" r:id="rId24"/>
    <sheet name="22.Sustainability" sheetId="50" r:id="rId25"/>
    <sheet name="23.Status" sheetId="34" r:id="rId26"/>
    <sheet name="24.Repair Needs Buildings" sheetId="35" r:id="rId27"/>
    <sheet name="25.Repair Needs Structures" sheetId="36" r:id="rId28"/>
    <sheet name="26.Key Stats Non CFO" sheetId="46" r:id="rId29"/>
    <sheet name="27.CostSF Non CFO" sheetId="47" r:id="rId30"/>
    <sheet name="28.Bldg Use Non CFO" sheetId="48" r:id="rId31"/>
    <sheet name="29.Key Stats All" sheetId="49" r:id="rId32"/>
    <sheet name="30. Condition Index vs age" sheetId="53" r:id="rId33"/>
    <sheet name="31. Lease Expirations Buildings" sheetId="52" r:id="rId34"/>
  </sheets>
  <definedNames>
    <definedName name="ColRangeStyle1" localSheetId="24">#REF!</definedName>
    <definedName name="ColRangeStyle1">'12.LandbyAgency'!$B$9:$B$26</definedName>
    <definedName name="_xlnm.Print_Area" localSheetId="3">'1.Key Stats'!$A$1:$M$18</definedName>
    <definedName name="_xlnm.Print_Area" localSheetId="12">'10.StructuresbyAgency'!$A$1:$E$26</definedName>
    <definedName name="_xlnm.Print_Area" localSheetId="13">'11.StructuresbyUse'!$A$1:$E$33</definedName>
    <definedName name="_xlnm.Print_Area" localSheetId="14">'12.LandbyAgency'!$A$1:$E$40</definedName>
    <definedName name="_xlnm.Print_Area" localSheetId="15">'13.LandbyState'!$A$1:$E$63</definedName>
    <definedName name="_xlnm.Print_Area" localSheetId="16">'14.Agency Disposition'!$A$1:$E$2</definedName>
    <definedName name="_xlnm.Print_Area" localSheetId="18">'16.DispositionMethodBldg'!$A$1:$F$25</definedName>
    <definedName name="_xlnm.Print_Area" localSheetId="21">'19.Historic Designation'!$A$1:$E$29</definedName>
    <definedName name="_xlnm.Print_Area" localSheetId="4">'2.CostSF'!$A$1:$G$32</definedName>
    <definedName name="_xlnm.Print_Area" localSheetId="22">'20.HistoricbyState'!$A$1:$C$77</definedName>
    <definedName name="_xlnm.Print_Area" localSheetId="23">'21.HistoricbyAgency'!$A$1:$G$36</definedName>
    <definedName name="_xlnm.Print_Area" localSheetId="24">'22.Sustainability'!$A$1:$C$41</definedName>
    <definedName name="_xlnm.Print_Area" localSheetId="25">'23.Status'!$A$1:$G$56</definedName>
    <definedName name="_xlnm.Print_Area" localSheetId="28">'26.Key Stats Non CFO'!$A$1:$M$16</definedName>
    <definedName name="_xlnm.Print_Area" localSheetId="29">'27.CostSF Non CFO'!$A$1:$G$28</definedName>
    <definedName name="_xlnm.Print_Area" localSheetId="30">'28.Bldg Use Non CFO'!$A$1:$G$53</definedName>
    <definedName name="_xlnm.Print_Area" localSheetId="5">'3.Bldg Use'!$A$1:$G$62</definedName>
    <definedName name="_xlnm.Print_Area" localSheetId="6">'4.BldgUseTrend'!$A$1:$G$45</definedName>
    <definedName name="_xlnm.Print_Area" localSheetId="7">'5.OfficeTrendbyAgency'!$A$1:$F$44</definedName>
    <definedName name="_xlnm.Print_Area" localSheetId="8">'6.WarehouseTrendbyAgency'!$A$1:$F$49</definedName>
    <definedName name="_xlnm.Print_Area" localSheetId="9">'7.Bldgs'!$A$1:$I$41</definedName>
    <definedName name="_xlnm.Print_Area" localSheetId="10">'8.Utilization'!$A$1:$G$75</definedName>
    <definedName name="_xlnm.Print_Area" localSheetId="11">'9.SFbyState'!$A$1:$D$65</definedName>
  </definedNames>
  <calcPr calcId="145621"/>
</workbook>
</file>

<file path=xl/calcChain.xml><?xml version="1.0" encoding="utf-8"?>
<calcChain xmlns="http://schemas.openxmlformats.org/spreadsheetml/2006/main">
  <c r="J29" i="3" l="1"/>
  <c r="G29" i="3"/>
  <c r="D29" i="3"/>
  <c r="F26" i="54" l="1"/>
  <c r="E26" i="54"/>
  <c r="D26" i="54"/>
  <c r="C26" i="54"/>
  <c r="F23" i="54"/>
  <c r="F27" i="54" s="1"/>
  <c r="E23" i="54"/>
  <c r="D23" i="54"/>
  <c r="C23" i="54"/>
  <c r="C27" i="54" l="1"/>
  <c r="D27" i="54"/>
  <c r="E27" i="54"/>
  <c r="I20" i="7"/>
  <c r="E9" i="42"/>
  <c r="B24" i="50" l="1"/>
  <c r="C24" i="50"/>
  <c r="D24" i="50"/>
  <c r="B20" i="32"/>
  <c r="D12" i="38"/>
  <c r="E12" i="38"/>
  <c r="F12" i="38"/>
  <c r="C12" i="38"/>
  <c r="C16" i="28"/>
  <c r="D16" i="28"/>
  <c r="E16" i="28"/>
  <c r="F16" i="28"/>
  <c r="C19" i="28"/>
  <c r="D19" i="28"/>
  <c r="E19" i="28"/>
  <c r="F19" i="28"/>
  <c r="B22" i="48" l="1"/>
  <c r="C22" i="48"/>
  <c r="E22" i="48"/>
  <c r="F22" i="48"/>
  <c r="H22" i="48"/>
  <c r="I22" i="48"/>
  <c r="J22" i="48" s="1"/>
  <c r="D22" i="48" l="1"/>
  <c r="G22" i="48"/>
  <c r="D11" i="8" l="1"/>
  <c r="C11" i="8"/>
  <c r="D24" i="41" l="1"/>
  <c r="C24" i="41"/>
  <c r="B24" i="41"/>
  <c r="D18" i="37" l="1"/>
  <c r="D56" i="19" l="1"/>
  <c r="E19" i="18"/>
  <c r="D19" i="18"/>
  <c r="C19" i="18"/>
  <c r="F19" i="18"/>
  <c r="G26" i="17"/>
  <c r="F26" i="17"/>
  <c r="D26" i="17"/>
  <c r="D57" i="31"/>
  <c r="C57" i="31"/>
  <c r="B57" i="31"/>
  <c r="F20" i="28" l="1"/>
  <c r="D21" i="29" l="1"/>
  <c r="E21" i="29"/>
  <c r="F21" i="29"/>
  <c r="C21" i="29"/>
  <c r="D18" i="36"/>
  <c r="E18" i="36"/>
  <c r="D20" i="28" l="1"/>
  <c r="B11" i="8"/>
  <c r="B20" i="7"/>
  <c r="C20" i="7"/>
  <c r="D20" i="7"/>
  <c r="F20" i="7"/>
  <c r="G20" i="7"/>
  <c r="H20" i="7"/>
  <c r="J20" i="7"/>
  <c r="K20" i="7"/>
  <c r="L20" i="7"/>
  <c r="C20" i="28" l="1"/>
  <c r="M20" i="7"/>
  <c r="E20" i="7"/>
  <c r="E18" i="37"/>
  <c r="C19" i="29" l="1"/>
  <c r="C22" i="29" s="1"/>
  <c r="E19" i="29"/>
  <c r="E22" i="29" s="1"/>
  <c r="F19" i="29"/>
  <c r="F22" i="29" s="1"/>
  <c r="D19" i="29"/>
  <c r="D22" i="29" s="1"/>
  <c r="B18" i="36" l="1"/>
  <c r="B19" i="35"/>
  <c r="B56" i="19"/>
  <c r="B19" i="18"/>
  <c r="B26" i="17"/>
  <c r="F18" i="16"/>
  <c r="C18" i="16"/>
  <c r="B18" i="16"/>
  <c r="B56" i="15"/>
  <c r="E56" i="15"/>
  <c r="D56" i="15"/>
  <c r="C56" i="15"/>
  <c r="D26" i="42"/>
  <c r="C26" i="42"/>
  <c r="B26" i="42"/>
  <c r="G29" i="43"/>
  <c r="F29" i="43"/>
  <c r="B29" i="43"/>
  <c r="E29" i="43"/>
  <c r="D29" i="43"/>
  <c r="C29" i="43"/>
  <c r="I29" i="3"/>
  <c r="H29" i="3"/>
  <c r="F29" i="3"/>
  <c r="E29" i="3"/>
  <c r="C29" i="3"/>
  <c r="B29" i="3"/>
  <c r="E19" i="35" l="1"/>
  <c r="D19" i="35"/>
  <c r="C19" i="35"/>
  <c r="C18" i="37" l="1"/>
  <c r="D16" i="37"/>
  <c r="D19" i="37" s="1"/>
  <c r="E16" i="37"/>
  <c r="E19" i="37" s="1"/>
  <c r="C16" i="37"/>
  <c r="C19" i="37" l="1"/>
  <c r="E20" i="28"/>
  <c r="G18" i="16"/>
  <c r="G19" i="18" l="1"/>
  <c r="C18" i="36"/>
  <c r="E56" i="19"/>
  <c r="C56" i="19"/>
  <c r="E26" i="42" l="1"/>
  <c r="E25" i="42"/>
  <c r="E23" i="42"/>
  <c r="E22" i="42"/>
  <c r="E21" i="42"/>
  <c r="E20" i="42"/>
  <c r="E19" i="42"/>
  <c r="E18" i="42"/>
  <c r="E17" i="42"/>
  <c r="E16" i="42"/>
  <c r="E15" i="42"/>
  <c r="E14" i="42"/>
  <c r="E13" i="42"/>
  <c r="E12" i="42"/>
  <c r="E11" i="42"/>
  <c r="E10" i="42"/>
  <c r="E24" i="41"/>
  <c r="E21" i="41"/>
  <c r="E20" i="41"/>
  <c r="E19" i="41"/>
  <c r="E18" i="41"/>
  <c r="E17" i="41"/>
  <c r="E16" i="41"/>
  <c r="E15" i="41"/>
  <c r="E14" i="41"/>
  <c r="E13" i="41"/>
  <c r="E12" i="41"/>
  <c r="E11" i="41"/>
  <c r="E10" i="41"/>
  <c r="E9" i="41"/>
  <c r="D18" i="16" l="1"/>
  <c r="C26" i="17" l="1"/>
  <c r="E26" i="17"/>
  <c r="E18" i="16" l="1"/>
  <c r="C20" i="32" l="1"/>
  <c r="D20" i="32"/>
  <c r="E20" i="32"/>
  <c r="F20" i="32"/>
  <c r="G20" i="32"/>
</calcChain>
</file>

<file path=xl/sharedStrings.xml><?xml version="1.0" encoding="utf-8"?>
<sst xmlns="http://schemas.openxmlformats.org/spreadsheetml/2006/main" count="1075" uniqueCount="443">
  <si>
    <t>Leased</t>
  </si>
  <si>
    <t>Total</t>
  </si>
  <si>
    <t>Buildings</t>
  </si>
  <si>
    <t>Total Number</t>
  </si>
  <si>
    <t>Total Square Feet</t>
  </si>
  <si>
    <t>Total Annual Operating Costs</t>
  </si>
  <si>
    <t>Structures</t>
  </si>
  <si>
    <t>Land***</t>
  </si>
  <si>
    <t>Total Acres</t>
  </si>
  <si>
    <t>Total Annual Operating Costs (Buildings, Structures, Land)</t>
  </si>
  <si>
    <t>Fiscal Year</t>
  </si>
  <si>
    <t>Buildings Real Property Use*</t>
  </si>
  <si>
    <t>Leased SF</t>
  </si>
  <si>
    <t>Office</t>
  </si>
  <si>
    <t>Service</t>
  </si>
  <si>
    <t>Dormitories/Barracks</t>
  </si>
  <si>
    <t>School</t>
  </si>
  <si>
    <t>Other Institutional Uses</t>
  </si>
  <si>
    <t>Laboratories</t>
  </si>
  <si>
    <t>Warehouses</t>
  </si>
  <si>
    <t>Hospital</t>
  </si>
  <si>
    <t>Family Housing</t>
  </si>
  <si>
    <t>Industrial</t>
  </si>
  <si>
    <t>Prisons and Detention Centers</t>
  </si>
  <si>
    <t>Communications Systems</t>
  </si>
  <si>
    <t>Navigation and Traffic Aids</t>
  </si>
  <si>
    <t>Outpatient Healthcare Facility</t>
  </si>
  <si>
    <t>Museum</t>
  </si>
  <si>
    <t>Data Centers</t>
  </si>
  <si>
    <t>Comfort Station/Restrooms</t>
  </si>
  <si>
    <t>Post Office</t>
  </si>
  <si>
    <t>Grand Total</t>
  </si>
  <si>
    <t>Leased Square Feet</t>
  </si>
  <si>
    <t>Corps of Engineers**</t>
  </si>
  <si>
    <t>Defense/WHS**</t>
  </si>
  <si>
    <t>Environmental Protection Agency</t>
  </si>
  <si>
    <t>General Services Administration</t>
  </si>
  <si>
    <t>National Aeronautics And Space Administration</t>
  </si>
  <si>
    <t>State</t>
  </si>
  <si>
    <t>Number of Buildings</t>
  </si>
  <si>
    <t>Underutilized</t>
  </si>
  <si>
    <t>Unutilized</t>
  </si>
  <si>
    <t>Utilized</t>
  </si>
  <si>
    <t>Total Number of Disposed Assets</t>
  </si>
  <si>
    <t>Number of Assets</t>
  </si>
  <si>
    <t>Acres</t>
  </si>
  <si>
    <t>Status</t>
  </si>
  <si>
    <t>Report of Excess Submitted</t>
  </si>
  <si>
    <t>Report of Excess Accepted</t>
  </si>
  <si>
    <t>Determination to Dispose</t>
  </si>
  <si>
    <t>Cannot Currently be Disposed</t>
  </si>
  <si>
    <t>Buildings Real Property Use</t>
  </si>
  <si>
    <t>Real Property Use</t>
  </si>
  <si>
    <t>Total SF</t>
  </si>
  <si>
    <t>Airfield Pavements</t>
  </si>
  <si>
    <t>Flood Control and Navigation</t>
  </si>
  <si>
    <t>Harbors and Ports</t>
  </si>
  <si>
    <t>Miscellaneous Military Facilities</t>
  </si>
  <si>
    <t>Monuments and Memorials</t>
  </si>
  <si>
    <t>Parking Structures</t>
  </si>
  <si>
    <t>Power Development and Distribution</t>
  </si>
  <si>
    <t>Railroads</t>
  </si>
  <si>
    <t>Reclamation and Irrigation</t>
  </si>
  <si>
    <t>Roads and Bridges</t>
  </si>
  <si>
    <t>Space Exploration Structures</t>
  </si>
  <si>
    <t>Utility Systems</t>
  </si>
  <si>
    <t>Weapons Ranges</t>
  </si>
  <si>
    <t>Leased Acres</t>
  </si>
  <si>
    <t>Building</t>
  </si>
  <si>
    <t>Land</t>
  </si>
  <si>
    <t>Structure</t>
  </si>
  <si>
    <t>Evaluated, Not Historic</t>
  </si>
  <si>
    <t>National Historic Landmark (NHL)</t>
  </si>
  <si>
    <t>National Register Eligible (NRE)</t>
  </si>
  <si>
    <t>National Register Listed (NRL)</t>
  </si>
  <si>
    <t>Non-contributing element of NHL/NRL district</t>
  </si>
  <si>
    <t>Not Evaluated</t>
  </si>
  <si>
    <t>All Other****</t>
  </si>
  <si>
    <t>Office Square Feet</t>
  </si>
  <si>
    <t>Warehouse Square Feet</t>
  </si>
  <si>
    <t>Department of Agriculture</t>
  </si>
  <si>
    <t>Air Force Department**</t>
  </si>
  <si>
    <t>Army Department**</t>
  </si>
  <si>
    <t>Department of Commerce</t>
  </si>
  <si>
    <t>Department of Energy</t>
  </si>
  <si>
    <t>Department of Health and Human Services</t>
  </si>
  <si>
    <t>Department of Homeland Security</t>
  </si>
  <si>
    <t>Department of the Interior</t>
  </si>
  <si>
    <t>Department of Justice</t>
  </si>
  <si>
    <t>Department of Labor</t>
  </si>
  <si>
    <t>Navy Department**</t>
  </si>
  <si>
    <t>Department of State</t>
  </si>
  <si>
    <t>Department of Transportation</t>
  </si>
  <si>
    <t>Department of the Treasury</t>
  </si>
  <si>
    <t>Department of Veterans Affairs</t>
  </si>
  <si>
    <t>United States Agency for International Development</t>
  </si>
  <si>
    <t>AOC****</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</si>
  <si>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</si>
  <si>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</si>
  <si>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</si>
  <si>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</si>
  <si>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</si>
  <si>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</si>
  <si>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</si>
  <si>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</si>
  <si>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</si>
  <si>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</si>
  <si>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</si>
  <si>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</si>
  <si>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</si>
  <si>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</si>
  <si>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</si>
  <si>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</si>
  <si>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</si>
  <si>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</si>
  <si>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</si>
  <si>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</si>
  <si>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Actual Sales Price</t>
  </si>
  <si>
    <t xml:space="preserve">Total </t>
  </si>
  <si>
    <t>Future Mission Need</t>
  </si>
  <si>
    <t>Current Mission Need</t>
  </si>
  <si>
    <t>Renewable Energy System</t>
  </si>
  <si>
    <t>Public Facing Facility</t>
  </si>
  <si>
    <t>Land Port of Entry</t>
  </si>
  <si>
    <t>Facility Security</t>
  </si>
  <si>
    <t>Child Care Center</t>
  </si>
  <si>
    <t>Border/Inspection Station</t>
  </si>
  <si>
    <t>Aviation Security Related</t>
  </si>
  <si>
    <t>Disposition Method</t>
  </si>
  <si>
    <t>Abandonment</t>
  </si>
  <si>
    <t>Demolition</t>
  </si>
  <si>
    <t>Federal Transfer</t>
  </si>
  <si>
    <t>Health or Educational Use</t>
  </si>
  <si>
    <t>Loss due to Deterioration</t>
  </si>
  <si>
    <t>Loss due to Disaster</t>
  </si>
  <si>
    <t>Negotiated Sale</t>
  </si>
  <si>
    <t>Public Benefit Conveyance</t>
  </si>
  <si>
    <t>Public Sale</t>
  </si>
  <si>
    <t>Reversion to Prior Owner</t>
  </si>
  <si>
    <t>Sale</t>
  </si>
  <si>
    <t>Table 21</t>
  </si>
  <si>
    <t>Table 22</t>
  </si>
  <si>
    <t>**** AOC refers to annual operating costs.</t>
  </si>
  <si>
    <t>† All real property data from the CFO Act agencies required to submit data to the FRPP.</t>
  </si>
  <si>
    <t>*** AOC refers to annual operating costs.  AOC Includes operations and maintenance costs and rent.</t>
  </si>
  <si>
    <t>* For detailed definitions of real property use categories of buildings, see FRPP data dictionary, www.gsa.gov/datadictionary.</t>
  </si>
  <si>
    <t>* Includes operations and maintenance costs and rent.</t>
  </si>
  <si>
    <t>* Sustainability is reported for all buildings above 5,000 SF.</t>
  </si>
  <si>
    <t>Number of Leased Structures</t>
  </si>
  <si>
    <t xml:space="preserve">Number of Assets </t>
  </si>
  <si>
    <t>Total NHL and NRL Assets</t>
  </si>
  <si>
    <t>Number of Leased Buildings</t>
  </si>
  <si>
    <t>**** The All Other category is defined as "buildings that cannot be classified elsewhere."</t>
  </si>
  <si>
    <t>Table 23</t>
  </si>
  <si>
    <t>Table 24</t>
  </si>
  <si>
    <t>Number of Sustainable Buildings</t>
  </si>
  <si>
    <t>* Historic designation is reported on all owned buildings, structures, and land assets, except those assets that have been evaluated and for which disclosure of historic status is restricted based upon Executive Order 13007 and Section 304 of the National Historic Preservation Act.   Generally, properties eligible for listing in the National Register are at least 50 years old. Properties less than 50 years of age must be exceptionally important to be considered eligible for listing.</t>
  </si>
  <si>
    <t>FY 2016</t>
  </si>
  <si>
    <t>FY 2016 AOC***</t>
  </si>
  <si>
    <t>United States and United States Territories</t>
  </si>
  <si>
    <t xml:space="preserve">* This report focuses on FRPP data for assets in the U.S. and U.S. territories. </t>
  </si>
  <si>
    <t>Surplus</t>
  </si>
  <si>
    <t>Table 25</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</si>
  <si>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</si>
  <si>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</si>
  <si>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</si>
  <si>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</si>
  <si>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</si>
  <si>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</si>
  <si>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</si>
  <si>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</si>
  <si>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</si>
  <si>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</si>
  <si>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</si>
  <si>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</si>
  <si>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</si>
  <si>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</si>
  <si>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</si>
  <si>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</si>
  <si>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</si>
  <si>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</si>
  <si>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</si>
  <si>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</si>
  <si>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</si>
  <si>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</si>
  <si>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</si>
  <si>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</si>
  <si>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</si>
  <si>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</si>
  <si>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</si>
  <si>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</si>
  <si>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</si>
  <si>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</si>
  <si>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</si>
  <si>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</si>
  <si>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</si>
  <si>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</si>
  <si>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</si>
  <si>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</si>
  <si>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</si>
  <si>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</si>
  <si>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</si>
  <si>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</si>
  <si>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</si>
  <si>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</si>
  <si>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</si>
  <si>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</si>
  <si>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</si>
  <si>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</si>
  <si>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</si>
  <si>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</si>
  <si>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</si>
  <si>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</si>
  <si>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Number of Disposed Building Assets</t>
  </si>
  <si>
    <t>Number of Disposed Structure Assets</t>
  </si>
  <si>
    <t>Number of Structures</t>
  </si>
  <si>
    <t>Leased Annual Costs**</t>
  </si>
  <si>
    <t>Industrial (other than buildings)</t>
  </si>
  <si>
    <t>Navigation and Traffic Aids (other than buildings)</t>
  </si>
  <si>
    <t>Recreational (other than buildings)</t>
  </si>
  <si>
    <t>Research and Development (other than Laboratories)</t>
  </si>
  <si>
    <t>Service (other than buildings)</t>
  </si>
  <si>
    <t>Storage (other than buildings)</t>
  </si>
  <si>
    <t>Legal Interest</t>
  </si>
  <si>
    <t>Owned</t>
  </si>
  <si>
    <t>Real property use</t>
  </si>
  <si>
    <t>Otherwise Managed**</t>
  </si>
  <si>
    <t>*** Does not include public domain land.</t>
  </si>
  <si>
    <t>** Otherwise Managed includes state government owned, foreign government owned, museum trust, and withdrawn land.</t>
  </si>
  <si>
    <t>Owned Square Feet</t>
  </si>
  <si>
    <t>Owned Annual O&amp;M Cost</t>
  </si>
  <si>
    <t>Otherwise Managed Square Feet**</t>
  </si>
  <si>
    <t>** Otherwise Managed includes state government owned, foreign government owned, and museum trust.</t>
  </si>
  <si>
    <t>Buildings Real Property Use**</t>
  </si>
  <si>
    <t>** For detailed definitions of real property use categories of buildings, see FRPP data dictionary, www.gsa.gov/datadictionary.</t>
  </si>
  <si>
    <t>FY 2016 SF</t>
  </si>
  <si>
    <t>Leased Annual Costs/ Square Feet*</t>
  </si>
  <si>
    <t>Number of Owned Buildings</t>
  </si>
  <si>
    <t>State Name</t>
  </si>
  <si>
    <t>Owned SF</t>
  </si>
  <si>
    <t>Number of Owned Structures</t>
  </si>
  <si>
    <t>Owned Acres</t>
  </si>
  <si>
    <t>Otherwise Managed Annual Costs**</t>
  </si>
  <si>
    <t>Owned Subtotal</t>
  </si>
  <si>
    <t>Otherwise Managed Subtotal</t>
  </si>
  <si>
    <t>Owned Buildings Repair Needs</t>
  </si>
  <si>
    <t>* Repair Needs are only a required data element for owned and otherwise managed assets.</t>
  </si>
  <si>
    <t>Owned Structures Repair Needs</t>
  </si>
  <si>
    <t>Note the definitions provided in this document are derived from the FRPP Data Dictionary which can be found at www.gsa.gov/datadictionary.</t>
  </si>
  <si>
    <t>Note AOC data captured for owned and leased facilities does not align, making comparisons across categories ineffective. Owned AOC only includes operations and maintenance costs, whereas leased AOC also includes rent to capture the full cost of the asset.</t>
  </si>
  <si>
    <t>** Otherwise Managed includes state government owned, foreign government owned, museum trust, and withdrawn land.  This does not include public domain land.</t>
  </si>
  <si>
    <t>*** Otherwise Managed includes state government owned, foreign government owned, museum trust, and withdrawn land.</t>
  </si>
  <si>
    <t>** Includes operations and maintenance costs and rent.</t>
  </si>
  <si>
    <t>*** Otherwise Managed includes state government owned, foreign government owned, and museum trust.</t>
  </si>
  <si>
    <t>Otherwise Managed Square Feet***</t>
  </si>
  <si>
    <t>Leased Annual Costs/ Square Feet**</t>
  </si>
  <si>
    <t>Blank cells represent instances where agencies did not report data.</t>
  </si>
  <si>
    <t>Department or Agency</t>
  </si>
  <si>
    <t>Note the following agencies exclusively acquire and occupy real estate through GSA: Department of Education, Department of Housing and Urban Development, National Science Foundation (NSF), Nuclear Regulatory Commission, Office of Personnel Management, Small Business Administration, and Social Security Administration. Consequently, these agencies do not report any real property assets to the FRPP system; these assets are reported by GSA. The FRPP data that NSF had reported was space that is controlled by organizations awarded grants by NSF.  This space is not controlled by NSF nor occupied by NSF employees.  In 2016, there was a mutual agreement between NSF, GSA, and OMB that NSF would no longer report data to the FRPP.</t>
  </si>
  <si>
    <t>Number of Land Assets</t>
  </si>
  <si>
    <t>Square Feet</t>
  </si>
  <si>
    <r>
      <rPr>
        <sz val="11"/>
        <rFont val="Arial"/>
        <family val="2"/>
      </rPr>
      <t>The General Services Administration (GSA) Office of Government-wide Policy (OGP) collects data from federal agencies pertaining to real property, personal property, aviation, mail, and motor vehicle assets.  These data sets have been published and made available to the public by GSA on an annual basis.
As part of a larger comprehensive review of GSA programs, OGP is reviewing data collection efforts to potentially reduce, streamline, and eliminate unnecessary reporting that is not required by law.  GSA is interested in your feedback as to the usefulness of the data and whether GSA should continue to collect and publish discretionary data sets.  Please share any comments via email at</t>
    </r>
    <r>
      <rPr>
        <u/>
        <sz val="11"/>
        <color theme="10"/>
        <rFont val="Arial"/>
        <family val="2"/>
      </rPr>
      <t xml:space="preserve"> ogpdata@gsa.gov.</t>
    </r>
  </si>
  <si>
    <t>Table 26</t>
  </si>
  <si>
    <t>Table 27</t>
  </si>
  <si>
    <t>Table 28</t>
  </si>
  <si>
    <t>FY 2017</t>
  </si>
  <si>
    <t>Leased Annual Costs</t>
  </si>
  <si>
    <t>FY 2017 AOC***</t>
  </si>
  <si>
    <t>Number of Otherwise Managed Buildings</t>
  </si>
  <si>
    <t>District Of Columbia</t>
  </si>
  <si>
    <t>Index of Tables**</t>
  </si>
  <si>
    <t>Table 29</t>
  </si>
  <si>
    <t>US Territory</t>
  </si>
  <si>
    <t>Other</t>
  </si>
  <si>
    <t>† All real property data from the Chief Financial Officers (CFO) Act agencies required to submit data to the FRPP.</t>
  </si>
  <si>
    <t>Otherwise Managed***</t>
  </si>
  <si>
    <t>Land****</t>
  </si>
  <si>
    <t>AOC*****</t>
  </si>
  <si>
    <t>**** Does not include public domain land.</t>
  </si>
  <si>
    <t>***** AOC refers to annual operating costs.</t>
  </si>
  <si>
    <t>FY 2017**</t>
  </si>
  <si>
    <t>** The data is provided for Chief Financial Officer (CFO) Act Agencies, unless labeled as "Non-CFO Act Agencies."  CFO Act of 1990, 31 U.S.C. § 901 (b)(1) can be accessed at:
http://www.gpo.gov/fdsys/pkg/USCODE-2011-title31/pdf/USCODE-2011-title31-subtitleI-chap9-sec901.pdf.</t>
  </si>
  <si>
    <t>Otherwise Managed Annual O&amp;M Costs***</t>
  </si>
  <si>
    <t>FY 2017*</t>
  </si>
  <si>
    <r>
      <t xml:space="preserve">† This data is provided in accordance with OMB Memorandum M-13-13, </t>
    </r>
    <r>
      <rPr>
        <i/>
        <sz val="10"/>
        <rFont val="Calibri"/>
        <family val="2"/>
        <scheme val="minor"/>
      </rPr>
      <t>Open Data Policy-Managing Information as an Asset</t>
    </r>
    <r>
      <rPr>
        <sz val="10"/>
        <rFont val="Calibri"/>
        <family val="2"/>
        <scheme val="minor"/>
      </rPr>
      <t xml:space="preserve"> (May 9, 2013).</t>
    </r>
  </si>
  <si>
    <t>FY 2017***</t>
  </si>
  <si>
    <t>Owned Annual O&amp;M Costs/ Square Feet</t>
  </si>
  <si>
    <t>Otherwise Managed Annual O&amp;M Costs/ Square Feet**</t>
  </si>
  <si>
    <t>Otherwise Managed Annual O&amp;M Costs/ Square Feet***</t>
  </si>
  <si>
    <t>*** Includes operations and maintenance costs and rent.</t>
  </si>
  <si>
    <t>Leased Annual Costs***</t>
  </si>
  <si>
    <t>Leased Annual Costs/ Square Feet***</t>
  </si>
  <si>
    <t>**** Otherwise Managed includes state government owned, foreign government owned, and museum trust.</t>
  </si>
  <si>
    <t>Otherwise Managed Square Feet****</t>
  </si>
  <si>
    <t>All Other*****</t>
  </si>
  <si>
    <t>***** The All Other category is defined as "buildings that cannot be classified elsewhere."</t>
  </si>
  <si>
    <t>FY 2017 SF****</t>
  </si>
  <si>
    <t>* Includes Federal Government owned, foreign government owned, museum trust, state government owned and leased assets.</t>
  </si>
  <si>
    <t>* Includes Federal Government owned, foreign government owned, museum trust, state government owned, and leased assets.</t>
  </si>
  <si>
    <t>Department or Agency*</t>
  </si>
  <si>
    <t>Otherwise Managed SF**</t>
  </si>
  <si>
    <t>** Otherwise Managed includes state government owned and museum trust.</t>
  </si>
  <si>
    <t>Lease Annual Costs**</t>
  </si>
  <si>
    <t>Number of Otherwise Managed Structures***</t>
  </si>
  <si>
    <t>Owned Annual O&amp;M Costs</t>
  </si>
  <si>
    <t>**** The All Other category is defined as "structures that cannot be classified elsewhere."</t>
  </si>
  <si>
    <t>Lease Annual Operating Costs**</t>
  </si>
  <si>
    <t>Number of Otherwise Managed Acres***</t>
  </si>
  <si>
    <t>*** Otherwise Managed includes state government owned, foreign government owned, museum trust, and withdrawn land.  This does not include public domain land.</t>
  </si>
  <si>
    <t>** Otherwise Managed includes state government owned, museum trust, and withdrawn land.  This does not include public domain land.</t>
  </si>
  <si>
    <t>Otherwise Managed Acres**</t>
  </si>
  <si>
    <t>Number of Disposed Land Assets**</t>
  </si>
  <si>
    <t>** Does not include public domain land.</t>
  </si>
  <si>
    <t>All Other**</t>
  </si>
  <si>
    <t>** The All Other category is defined as buildings that cannot be classified elsewhere."</t>
  </si>
  <si>
    <t>Historical Status**</t>
  </si>
  <si>
    <t>** Historic designation is reported on all owned buildings, structures, and land assets, except those assets that have been evaluated and for which disclosure of historic status is restricted based upon EO 13007 and Section 304 of the National Historic Preservation Act.   Generally, properties eligible for listing in the National Register are at least 50 years old. Properties less than 50 years of age must be exceptionally important to be considered eligible for listing.</t>
  </si>
  <si>
    <t>Number of Assets**</t>
  </si>
  <si>
    <t>** Historic designation is reported on all owned buildings, structures, and land assets, except those assets that have been evaluated and for which disclosure of historic status is restricted based upon Executive Order 13007 and Section 304 of the National Historic Preservation Act.   Generally, properties eligible for listing in the National Register are at least 50 years old. Properties less than 50 years of age must be exceptionally important to be considered eligible for listing.</t>
  </si>
  <si>
    <t>Department or Agency**</t>
  </si>
  <si>
    <t>Number of Otherwise Managed Buildings***</t>
  </si>
  <si>
    <t>Otherwise Managed Buildings Repair Needs***</t>
  </si>
  <si>
    <t>Otherwise Managed Structures Repair Needs***</t>
  </si>
  <si>
    <t>Otherwise Managed Annual O&amp;M Costs**</t>
  </si>
  <si>
    <t xml:space="preserve">† This report focuses on FRPP data for assets in the U.S. and U.S. territories. </t>
  </si>
  <si>
    <t>FY2017</t>
  </si>
  <si>
    <t>Otherwise Managed Annual Costs/ Square Feet**</t>
  </si>
  <si>
    <t>FY 2018***</t>
  </si>
  <si>
    <t>Real_Property_Use</t>
  </si>
  <si>
    <t>FY 2018 SF</t>
  </si>
  <si>
    <t>FY 2018 AOC***</t>
  </si>
  <si>
    <t>FY 2018 SF****</t>
  </si>
  <si>
    <t>Table 4: FY 2016 - FY 2018 U.S. and U.S. Territories - Buildings Real Property Use Trend by Square Footage (SF) and Annual Operating Costs (AOC)†*</t>
  </si>
  <si>
    <t xml:space="preserve"> Table 3: FY 2018 U.S. and U.S. Territories - Buildings Real Property Use by Square Footage and Costs†*</t>
  </si>
  <si>
    <t>Table 2: FY 2016 - FY 2018 U.S. and U.S. Territories - Cost per Square Feet of Buildings†</t>
  </si>
  <si>
    <t>FY 2018**</t>
  </si>
  <si>
    <t>Table 5: FY 2016 - FY 2018 U.S. and U.S. Territories - Office Square Footage Trend by Agency†*</t>
  </si>
  <si>
    <t>FY 2017 SF</t>
  </si>
  <si>
    <t>Table 6: FY 2016 - FY 2018 U.S. and U.S. Territories - Warehouse Square Footage Trend by Agency†*</t>
  </si>
  <si>
    <t>FY 2018</t>
  </si>
  <si>
    <t>Table 7: FY 2018 U.S. and U.S. Territories Buildings Square Footage (SF) and Costs by Agency†</t>
  </si>
  <si>
    <t>Table 11: FY 2018 U.S. and U.S. Territories - Structures Real Property Use by Number and Costs†*</t>
  </si>
  <si>
    <t>Table 12: FY 2018 U.S. and U.S. Territories - Land Acreage and Costs by Agency†</t>
  </si>
  <si>
    <t>Table 13: FY 2018 U.S. and U.S. Territories - Total Land Acreage by State†*</t>
  </si>
  <si>
    <t>Table 14: FY 2018 U.S. and U.S. Territories - Number of Dispositions by Agency†</t>
  </si>
  <si>
    <t>Homeless Assitance</t>
  </si>
  <si>
    <t>Law Enforcement and Emergency Management Response</t>
  </si>
  <si>
    <t>Port Facilities</t>
  </si>
  <si>
    <t>Table 16: FY 2018 U.S. and U.S. Territories - Buildings Dispositions by Method†*</t>
  </si>
  <si>
    <t>Table 17: FY 2018 U.S. and U.S. Territories - Structures Dispositions by Method†*</t>
  </si>
  <si>
    <t>Table 18: FY 2018 U.S. and U.S. Territories - Land Dispositions by Method†*</t>
  </si>
  <si>
    <t>Table 20: FY 2018 U.S. and U.S. Territories - National Historic Landmark and National Register Listed by State†*</t>
  </si>
  <si>
    <t>Table 21: FY 2018 U.S. and U.S. Territories -  Historic Designation by Agency†*</t>
  </si>
  <si>
    <t>Non-contributing element of NHL/NRL dist</t>
  </si>
  <si>
    <t>Table 22: FY2016 - FY 2018 U.S. and U.S. Territories - Number of Sustainable Buildings by Agency†*</t>
  </si>
  <si>
    <t>FY2018</t>
  </si>
  <si>
    <t>FY 2018*</t>
  </si>
  <si>
    <t>Table 23: FY 2016 - 2018 U.S. and U.S. Territories - Asset Status by Number of Assets†</t>
  </si>
  <si>
    <t>Table 24: FY 2018 U.S. and U.S. Territories - Buildings Repair Needs by Agency†*</t>
  </si>
  <si>
    <t>Table 29: FY 2018 - Key Statistics for CFO and Non-CFO Act Agencies†*</t>
  </si>
  <si>
    <t>Table 28: FY 2018 U.S. and U.S. Territories - Buildings Real Property Use by Square Footage and Costs for Non-CFO Act Agencies</t>
  </si>
  <si>
    <t>Table 27: FY 2018 - Cost per Square Feet of Buildings for Non-CFO Act Agencies</t>
  </si>
  <si>
    <t>Table 26: FY 2018 - Key Statistics for Non-CFO Act Agencies*</t>
  </si>
  <si>
    <t>Table 25: FY 2018 U.S. and U.S. Territories - Structures Repair Needs by Agency†*</t>
  </si>
  <si>
    <t>Table 19: FY 2018 U.S. and U.S. Territories - Historic Designation by Number of Assets†*</t>
  </si>
  <si>
    <t>Table 15: FY 2018 U.S. and U.S. Territores - Buildings Dispositions by Property Use†*</t>
  </si>
  <si>
    <t>Table 10: FY 2018 U.S. and U.S. Territories - Number of Structures and Costs by Agency†</t>
  </si>
  <si>
    <t>Table 9: FY 2018 U.S. and U.S. Territories - Total Buildings Square Footage (SF) by State†*</t>
  </si>
  <si>
    <t>Table 8: FY 2018 U.S. and U.S. Territories - Utilization of Buildings†*</t>
  </si>
  <si>
    <t>FY 2018 Federal Real Property Profile (FRPP) Open Data Set†*</t>
  </si>
  <si>
    <t xml:space="preserve"> FY 2018 - Buildings Real Property Use by Square Footage and Costs</t>
  </si>
  <si>
    <t xml:space="preserve"> FY 2018 - Buildings Square Footage and Costs by Agency</t>
  </si>
  <si>
    <t xml:space="preserve"> FY 2018 - Utilization of Buildings</t>
  </si>
  <si>
    <t xml:space="preserve"> FY 2018 - Total Buildings Square Footage by State</t>
  </si>
  <si>
    <t xml:space="preserve"> FY 2018 - Number of Structures and Costs by Agency</t>
  </si>
  <si>
    <t xml:space="preserve"> FY 2018 - Structures Real Property Use by Number and Costs</t>
  </si>
  <si>
    <t xml:space="preserve"> FY 2018 - Land Acreage and Costs by Agency</t>
  </si>
  <si>
    <t xml:space="preserve"> FY 2018 - Total Land Acreage by State</t>
  </si>
  <si>
    <t xml:space="preserve"> FY 2018 - Number of Dispositions by Agency</t>
  </si>
  <si>
    <t xml:space="preserve"> FY 2018 - Buildings Dispositions by Property Use</t>
  </si>
  <si>
    <t xml:space="preserve"> FY 2018 - Buildings Dispositions by Method</t>
  </si>
  <si>
    <t xml:space="preserve"> FY 2018 - Structures Dispositions by Method</t>
  </si>
  <si>
    <t xml:space="preserve"> FY 2018 - Land Dispositions by Method</t>
  </si>
  <si>
    <t xml:space="preserve"> FY 2018 - Historic Designation by Number of Assets</t>
  </si>
  <si>
    <t xml:space="preserve"> FY 2018 - National Historic Landmark and National Register Listed by State</t>
  </si>
  <si>
    <t xml:space="preserve"> FY 2018 - Historic Designation by Agency</t>
  </si>
  <si>
    <t xml:space="preserve"> FY 2018 - Asset Status by Number of Assets</t>
  </si>
  <si>
    <t xml:space="preserve"> FY 2018 - Buildings Repair Needs by Agency</t>
  </si>
  <si>
    <t xml:space="preserve"> FY 2018 - Structures Repair Needs by Agency</t>
  </si>
  <si>
    <t xml:space="preserve"> FY 2018 - Key Statistics for Non-CFO Act Agencies</t>
  </si>
  <si>
    <t xml:space="preserve"> FY 2018 - Cost per Square Feet of Buildings for Non-CFO Act Agencies</t>
  </si>
  <si>
    <t xml:space="preserve"> FY 2018 - Buildings Real Property Use by Square Footage and Costs for Non-CFO Act Agencies</t>
  </si>
  <si>
    <t xml:space="preserve"> FY 2018 - Key Statistics for CFO and Non-CFO Act Agencies</t>
  </si>
  <si>
    <t xml:space="preserve"> FY 2016 - FY 2018 - Key Statistics</t>
  </si>
  <si>
    <t xml:space="preserve"> FY 2016 - FY 2018 - Cost per Square Feet of Buildings</t>
  </si>
  <si>
    <t xml:space="preserve"> FY 2016 - FY 2018 - Buildings Real Property Use Trend by Square Footage and Costs</t>
  </si>
  <si>
    <t xml:space="preserve"> FY 2016 - FY 2018 - Office Square Footage Trend by Agency</t>
  </si>
  <si>
    <t xml:space="preserve"> FY 2016 - FY 2018 - Warehouse Square Footage Trend by Agency</t>
  </si>
  <si>
    <t xml:space="preserve"> FY 2016 - FY 2018 - Number of Sustainable Buildings by Agency</t>
  </si>
  <si>
    <t>FY 2018 Federal Real Property Profile (FRPP) Open Data Set</t>
  </si>
  <si>
    <t>Table 1: FY 2016 - FY 2018 U.S. and U.S. Territories - Key Statistics†*</t>
  </si>
  <si>
    <t>Otherwise Owned***</t>
  </si>
  <si>
    <t>Datayear</t>
  </si>
  <si>
    <t>Count</t>
  </si>
  <si>
    <t>&lt;1901</t>
  </si>
  <si>
    <t>1901-1910</t>
  </si>
  <si>
    <t>1911-1920</t>
  </si>
  <si>
    <t>1921-1930</t>
  </si>
  <si>
    <t>1931-1940</t>
  </si>
  <si>
    <t>1941-1950</t>
  </si>
  <si>
    <t>1951-1960</t>
  </si>
  <si>
    <t>1961-1970</t>
  </si>
  <si>
    <t>1971-1980</t>
  </si>
  <si>
    <t>1981-1990</t>
  </si>
  <si>
    <t>1991-2000</t>
  </si>
  <si>
    <t>2001-2010</t>
  </si>
  <si>
    <t>2011-2020</t>
  </si>
  <si>
    <t>Hold Over Lease</t>
  </si>
  <si>
    <t>Longer term leases</t>
  </si>
  <si>
    <t>Avg. CI</t>
  </si>
  <si>
    <t>Leases expiring in 0-1 year</t>
  </si>
  <si>
    <t>Leases expiring in 3-5 year</t>
  </si>
  <si>
    <t>Leases expiring in 1-3 years</t>
  </si>
  <si>
    <t>% Change FY 2017 - FY 2018</t>
  </si>
  <si>
    <t>Table 30</t>
  </si>
  <si>
    <t>Table 31</t>
  </si>
  <si>
    <t xml:space="preserve"> FY 2017 - FY 2018 - Condition Index by Age for Buildings and Structures</t>
  </si>
  <si>
    <t>Table 30: FY 2017 - FY 2018 Condition Index by Age for Buildings and Structures†*</t>
  </si>
  <si>
    <t xml:space="preserve"> FY 2017 - FY 2018 - Building Lease Expirations</t>
  </si>
  <si>
    <t>Table 31: FY 2017 - FY 2018 Building Lease Expirations†*</t>
  </si>
  <si>
    <t>Department of Defense (DoD) data is not included in FY 2018 or FY 2017.  Comparisons to FY 2016 data are not recommended for this reason.</t>
  </si>
  <si>
    <t>* Department of Defense (DoD) data is not included in FY 2018 or FY 2017.  Comparisons to FY 2016 data are not recommended for this reason.</t>
  </si>
  <si>
    <t>** Department of Defense (DoD) data is not included in FY 2018 or FY 2017.  Comparisons to FY 2016 data are not recommended for this reason.</t>
  </si>
  <si>
    <t>*** DoD's data is not included in FY 2018 or FY 2017.  Comparisons to FY 2016 data are not recommended for this reason.</t>
  </si>
  <si>
    <t>* DoD's data is not included.</t>
  </si>
  <si>
    <t>**** DoD's data is not included in FY 2018 or FY 2017.  Comparisons to FY 2016 data are not recommended for this reason.</t>
  </si>
  <si>
    <t>** DoD's data is not included in FY 2018 or FY 2017.  Comparisons to FY 2016 data are not recommended for this reason.</t>
  </si>
  <si>
    <t>** DoD's data is not included.</t>
  </si>
  <si>
    <t>* DoD's data is not included in FY 2018 or FY 2017.  Comparisons to FY 2016 data are not recommended for this reason.</t>
  </si>
  <si>
    <t>* DoD's data is under review and is not included.</t>
  </si>
  <si>
    <t>Otherwise Managed Annual O&amp;M Costs****</t>
  </si>
  <si>
    <t>Otherwise Managed Annual O&amp;M Costs/ Square Feet****</t>
  </si>
  <si>
    <t>Annual O&amp;M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</si>
</sst>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_);\(\$#,##0\)"/>
    <numFmt numFmtId="168" formatCode="&quot;$&quot;#,##0.00"/>
    <numFmt numFmtId="169" formatCode="0.0%"/>
    <numFmt numFmtId="170" formatCode="[$-409]mmmm\ d\,\ yyyy;@"/>
  </numFmts>
  <fonts count="56" x14ac:knownFonts="1">
    <font>
      <sz val="11"/>
      <color theme="1"/>
      <name val="Arial"/>
      <family val="2"/>
    </font>
    <font>
      <sz val="12"/>
      <color theme="1"/>
      <name val="Arial"/>
      <family val="2"/>
    </font>
    <font>
      <sz val="11"/>
      <color theme="1"/>
      <name val="Arial"/>
      <family val="2"/>
    </font>
    <font>
      <sz val="10"/>
      <color theme="1"/>
      <name val="Arial"/>
      <family val="2"/>
    </font>
    <font>
      <sz val="12"/>
      <color theme="1"/>
      <name val="Arial"/>
      <family val="2"/>
    </font>
    <font>
      <sz val="10"/>
      <color indexed="8"/>
      <name val="Arial"/>
      <family val="2"/>
    </font>
    <font>
      <b/>
      <sz val="10"/>
      <name val="Arial"/>
      <family val="2"/>
    </font>
    <font>
      <b/>
      <sz val="10"/>
      <color theme="1"/>
      <name val="Arial"/>
      <family val="2"/>
    </font>
    <font>
      <sz val="10"/>
      <color rgb="FF000000"/>
      <name val="Arial"/>
      <family val="2"/>
    </font>
    <font>
      <sz val="10"/>
      <color rgb="FFC00000"/>
      <name val="Arial"/>
      <family val="2"/>
    </font>
    <font>
      <b/>
      <sz val="10"/>
      <color rgb="FFC00000"/>
      <name val="Arial"/>
      <family val="2"/>
    </font>
    <font>
      <sz val="10"/>
      <name val="Arial"/>
      <family val="2"/>
    </font>
    <font>
      <b/>
      <sz val="12.5"/>
      <color theme="1"/>
      <name val="Arial"/>
      <family val="2"/>
    </font>
    <font>
      <b/>
      <sz val="10"/>
      <color indexed="8"/>
      <name val="Arial"/>
      <family val="2"/>
    </font>
    <font>
      <sz val="11"/>
      <name val="Calibri"/>
      <family val="2"/>
      <scheme val="minor"/>
    </font>
    <font>
      <sz val="28"/>
      <color theme="1"/>
      <name val="Arial"/>
      <family val="2"/>
    </font>
    <font>
      <sz val="24"/>
      <color theme="1"/>
      <name val="Arial"/>
      <family val="2"/>
    </font>
    <font>
      <sz val="22"/>
      <color theme="0"/>
      <name val="Arial"/>
      <family val="2"/>
    </font>
    <font>
      <sz val="22"/>
      <color theme="1"/>
      <name val="Arial"/>
      <family val="2"/>
    </font>
    <font>
      <b/>
      <sz val="28"/>
      <color theme="1"/>
      <name val="Arial"/>
      <family val="2"/>
    </font>
    <font>
      <sz val="10"/>
      <color theme="1"/>
      <name val="Arial Unicode MS"/>
      <family val="2"/>
    </font>
    <font>
      <sz val="10"/>
      <color theme="1"/>
      <name val="Calibri"/>
      <family val="2"/>
      <scheme val="minor"/>
    </font>
    <font>
      <b/>
      <sz val="10"/>
      <color theme="1"/>
      <name val="Calibri"/>
      <family val="2"/>
      <scheme val="minor"/>
    </font>
    <font>
      <b/>
      <sz val="10"/>
      <name val="Calibri"/>
      <family val="2"/>
      <scheme val="minor"/>
    </font>
    <font>
      <sz val="11"/>
      <color theme="1"/>
      <name val="Calibri"/>
      <family val="2"/>
      <scheme val="minor"/>
    </font>
    <font>
      <b/>
      <sz val="14"/>
      <color theme="1"/>
      <name val="Calibri"/>
      <family val="2"/>
      <scheme val="minor"/>
    </font>
    <font>
      <b/>
      <sz val="14"/>
      <name val="Calibri"/>
      <family val="2"/>
      <scheme val="minor"/>
    </font>
    <font>
      <sz val="10"/>
      <name val="Calibri"/>
      <family val="2"/>
      <scheme val="minor"/>
    </font>
    <font>
      <b/>
      <sz val="12"/>
      <name val="Calibri"/>
      <family val="2"/>
      <scheme val="minor"/>
    </font>
    <font>
      <sz val="12"/>
      <color theme="1"/>
      <name val="Calibri"/>
      <family val="2"/>
      <scheme val="minor"/>
    </font>
    <font>
      <sz val="12"/>
      <name val="Calibri"/>
      <family val="2"/>
      <scheme val="minor"/>
    </font>
    <font>
      <sz val="10"/>
      <color rgb="FFC00000"/>
      <name val="Calibri"/>
      <family val="2"/>
      <scheme val="minor"/>
    </font>
    <font>
      <b/>
      <sz val="11"/>
      <color theme="1"/>
      <name val="Calibri"/>
      <family val="2"/>
      <scheme val="minor"/>
    </font>
    <font>
      <b/>
      <sz val="11"/>
      <name val="Calibri"/>
      <family val="2"/>
      <scheme val="minor"/>
    </font>
    <font>
      <b/>
      <sz val="11"/>
      <color rgb="FFC00000"/>
      <name val="Calibri"/>
      <family val="2"/>
      <scheme val="minor"/>
    </font>
    <font>
      <b/>
      <sz val="11"/>
      <color rgb="FF000000"/>
      <name val="Calibri"/>
      <family val="2"/>
      <scheme val="minor"/>
    </font>
    <font>
      <sz val="11"/>
      <color rgb="FFC00000"/>
      <name val="Calibri"/>
      <family val="2"/>
      <scheme val="minor"/>
    </font>
    <font>
      <sz val="11"/>
      <color rgb="FFFF0000"/>
      <name val="Calibri"/>
      <family val="2"/>
      <scheme val="minor"/>
    </font>
    <font>
      <b/>
      <sz val="14"/>
      <color indexed="8"/>
      <name val="Calibri"/>
      <family val="2"/>
      <scheme val="minor"/>
    </font>
    <font>
      <b/>
      <sz val="11"/>
      <color indexed="8"/>
      <name val="Calibri"/>
      <family val="2"/>
      <scheme val="minor"/>
    </font>
    <font>
      <b/>
      <sz val="11"/>
      <color rgb="FFFF0000"/>
      <name val="Calibri"/>
      <family val="2"/>
      <scheme val="minor"/>
    </font>
    <font>
      <sz val="14"/>
      <color theme="1"/>
      <name val="Calibri"/>
      <family val="2"/>
      <scheme val="minor"/>
    </font>
    <font>
      <sz val="14"/>
      <color rgb="FFC00000"/>
      <name val="Calibri"/>
      <family val="2"/>
      <scheme val="minor"/>
    </font>
    <font>
      <sz val="11"/>
      <color theme="3"/>
      <name val="Calibri"/>
      <family val="2"/>
      <scheme val="minor"/>
    </font>
    <font>
      <sz val="24"/>
      <color theme="0"/>
      <name val="Calibri"/>
      <family val="2"/>
      <scheme val="minor"/>
    </font>
    <font>
      <b/>
      <sz val="14"/>
      <color rgb="FFC00000"/>
      <name val="Calibri"/>
      <family val="2"/>
      <scheme val="minor"/>
    </font>
    <font>
      <i/>
      <sz val="10"/>
      <name val="Calibri"/>
      <family val="2"/>
      <scheme val="minor"/>
    </font>
    <font>
      <b/>
      <sz val="11"/>
      <color theme="1"/>
      <name val="Arial"/>
      <family val="2"/>
    </font>
    <font>
      <sz val="11"/>
      <color rgb="FFC00000"/>
      <name val="Arial"/>
      <family val="2"/>
    </font>
    <font>
      <b/>
      <sz val="11"/>
      <color rgb="FFC00000"/>
      <name val="Arial"/>
      <family val="2"/>
    </font>
    <font>
      <b/>
      <sz val="11"/>
      <name val="Arial"/>
      <family val="2"/>
    </font>
    <font>
      <sz val="11"/>
      <color theme="1"/>
      <name val="Calibri"/>
      <scheme val="minor"/>
    </font>
    <font>
      <sz val="11"/>
      <name val="Calibri"/>
      <scheme val="minor"/>
    </font>
    <font>
      <b/>
      <sz val="11"/>
      <color theme="1"/>
      <name val="Calibri"/>
      <scheme val="minor"/>
    </font>
    <font>
      <sz val="11"/>
      <name val="Arial"/>
      <family val="2"/>
    </font>
    <font>
      <u/>
      <sz val="11"/>
      <color theme="1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249977111117893"/>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style="medium">
        <color indexed="64"/>
      </left>
      <right style="medium">
        <color indexed="64"/>
      </right>
      <top style="thin">
        <color theme="4"/>
      </top>
      <bottom style="thin">
        <color theme="4"/>
      </bottom>
      <diagonal/>
    </border>
    <border>
      <left/>
      <right style="thin">
        <color theme="4"/>
      </right>
      <top style="thin">
        <color theme="4"/>
      </top>
      <bottom style="thin">
        <color theme="4"/>
      </bottom>
      <diagonal/>
    </border>
    <border>
      <left/>
      <right style="thin">
        <color theme="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theme="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4"/>
      </left>
      <right style="medium">
        <color indexed="64"/>
      </right>
      <top style="thin">
        <color theme="4"/>
      </top>
      <bottom style="thin">
        <color theme="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theme="4"/>
      </left>
      <right style="medium">
        <color indexed="64"/>
      </right>
      <top style="medium">
        <color indexed="64"/>
      </top>
      <bottom style="medium">
        <color indexed="64"/>
      </bottom>
      <diagonal/>
    </border>
    <border>
      <left/>
      <right style="medium">
        <color indexed="64"/>
      </right>
      <top style="thin">
        <color theme="4"/>
      </top>
      <bottom style="thin">
        <color theme="4"/>
      </bottom>
      <diagonal/>
    </border>
    <border>
      <left style="thin">
        <color theme="4"/>
      </left>
      <right style="medium">
        <color indexed="64"/>
      </right>
      <top style="medium">
        <color indexed="64"/>
      </top>
      <bottom style="thin">
        <color theme="4"/>
      </bottom>
      <diagonal/>
    </border>
    <border>
      <left/>
      <right style="thin">
        <color theme="4"/>
      </right>
      <top/>
      <bottom style="thin">
        <color theme="4"/>
      </bottom>
      <diagonal/>
    </border>
    <border>
      <left style="thin">
        <color theme="4"/>
      </left>
      <right style="medium">
        <color indexed="64"/>
      </right>
      <top/>
      <bottom style="thin">
        <color theme="4"/>
      </bottom>
      <diagonal/>
    </border>
    <border>
      <left/>
      <right style="thin">
        <color theme="4"/>
      </right>
      <top/>
      <bottom style="medium">
        <color indexed="64"/>
      </bottom>
      <diagonal/>
    </border>
    <border>
      <left/>
      <right style="medium">
        <color indexed="64"/>
      </right>
      <top/>
      <bottom style="thin">
        <color theme="4"/>
      </bottom>
      <diagonal/>
    </border>
    <border>
      <left style="medium">
        <color indexed="64"/>
      </left>
      <right style="thin">
        <color theme="4"/>
      </right>
      <top style="medium">
        <color indexed="64"/>
      </top>
      <bottom style="medium">
        <color indexed="64"/>
      </bottom>
      <diagonal/>
    </border>
    <border>
      <left/>
      <right/>
      <top/>
      <bottom style="thin">
        <color theme="4"/>
      </bottom>
      <diagonal/>
    </border>
    <border>
      <left/>
      <right/>
      <top style="thin">
        <color theme="4"/>
      </top>
      <bottom style="thin">
        <color theme="4"/>
      </bottom>
      <diagonal/>
    </border>
    <border>
      <left style="medium">
        <color indexed="64"/>
      </left>
      <right style="medium">
        <color indexed="64"/>
      </right>
      <top style="medium">
        <color indexed="64"/>
      </top>
      <bottom style="thin">
        <color theme="4"/>
      </bottom>
      <diagonal/>
    </border>
    <border>
      <left style="thin">
        <color theme="4"/>
      </left>
      <right style="thin">
        <color theme="4"/>
      </right>
      <top style="thin">
        <color theme="4"/>
      </top>
      <bottom style="thin">
        <color theme="4"/>
      </bottom>
      <diagonal/>
    </border>
    <border>
      <left style="medium">
        <color indexed="64"/>
      </left>
      <right style="medium">
        <color indexed="64"/>
      </right>
      <top style="thin">
        <color theme="4"/>
      </top>
      <bottom style="medium">
        <color indexed="64"/>
      </bottom>
      <diagonal/>
    </border>
    <border>
      <left style="thin">
        <color theme="4"/>
      </left>
      <right style="medium">
        <color indexed="64"/>
      </right>
      <top style="thin">
        <color theme="4"/>
      </top>
      <bottom style="medium">
        <color indexed="64"/>
      </bottom>
      <diagonal/>
    </border>
    <border>
      <left style="medium">
        <color indexed="64"/>
      </left>
      <right style="thin">
        <color theme="4"/>
      </right>
      <top style="medium">
        <color indexed="64"/>
      </top>
      <bottom style="thin">
        <color theme="4"/>
      </bottom>
      <diagonal/>
    </border>
    <border>
      <left style="medium">
        <color indexed="64"/>
      </left>
      <right style="thin">
        <color theme="4"/>
      </right>
      <top style="thin">
        <color theme="4"/>
      </top>
      <bottom style="medium">
        <color indexed="64"/>
      </bottom>
      <diagonal/>
    </border>
    <border>
      <left style="thin">
        <color theme="4"/>
      </left>
      <right/>
      <top style="thin">
        <color theme="4"/>
      </top>
      <bottom style="thin">
        <color theme="4"/>
      </bottom>
      <diagonal/>
    </border>
    <border>
      <left style="thin">
        <color theme="4"/>
      </left>
      <right/>
      <top style="thin">
        <color theme="4"/>
      </top>
      <bottom style="medium">
        <color indexed="64"/>
      </bottom>
      <diagonal/>
    </border>
    <border>
      <left/>
      <right style="thin">
        <color theme="4"/>
      </right>
      <top style="thin">
        <color theme="4"/>
      </top>
      <bottom style="medium">
        <color indexed="64"/>
      </bottom>
      <diagonal/>
    </border>
    <border>
      <left style="medium">
        <color indexed="64"/>
      </left>
      <right style="medium">
        <color indexed="64"/>
      </right>
      <top style="thin">
        <color theme="4"/>
      </top>
      <bottom/>
      <diagonal/>
    </border>
    <border>
      <left/>
      <right style="thin">
        <color theme="4"/>
      </right>
      <top style="thin">
        <color theme="4"/>
      </top>
      <bottom/>
      <diagonal/>
    </border>
    <border>
      <left/>
      <right style="medium">
        <color indexed="64"/>
      </right>
      <top style="thin">
        <color theme="4"/>
      </top>
      <bottom/>
      <diagonal/>
    </border>
    <border>
      <left/>
      <right style="thin">
        <color theme="4"/>
      </right>
      <top style="medium">
        <color indexed="64"/>
      </top>
      <bottom style="thin">
        <color theme="4"/>
      </bottom>
      <diagonal/>
    </border>
    <border>
      <left/>
      <right style="medium">
        <color indexed="64"/>
      </right>
      <top style="medium">
        <color indexed="64"/>
      </top>
      <bottom style="thin">
        <color theme="4"/>
      </bottom>
      <diagonal/>
    </border>
  </borders>
  <cellStyleXfs count="1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xf numFmtId="0" fontId="5" fillId="0" borderId="0"/>
    <xf numFmtId="0" fontId="11" fillId="0" borderId="0"/>
    <xf numFmtId="43" fontId="1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2" fillId="0" borderId="0"/>
    <xf numFmtId="0" fontId="2" fillId="0" borderId="0"/>
    <xf numFmtId="9" fontId="1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55" fillId="0" borderId="0" applyNumberFormat="0" applyFill="0" applyBorder="0" applyAlignment="0" applyProtection="0"/>
  </cellStyleXfs>
  <cellXfs count="711">
    <xf numFmtId="0" fontId="0" fillId="0" borderId="0" xfId="0"/>
    <xf numFmtId="0" fontId="0" fillId="0" borderId="0" xfId="0" applyFont="1"/>
    <xf numFmtId="0" fontId="7" fillId="0" borderId="0" xfId="0" applyFont="1"/>
    <xf numFmtId="164" fontId="8" fillId="0" borderId="0" xfId="1" applyNumberFormat="1" applyFont="1" applyBorder="1"/>
    <xf numFmtId="164" fontId="8" fillId="0" borderId="0" xfId="2" applyNumberFormat="1" applyFont="1" applyBorder="1"/>
    <xf numFmtId="0" fontId="3" fillId="0" borderId="0" xfId="0" applyFont="1"/>
    <xf numFmtId="164" fontId="9" fillId="0" borderId="0" xfId="1" applyNumberFormat="1" applyFont="1" applyFill="1"/>
    <xf numFmtId="0" fontId="3" fillId="0" borderId="0" xfId="0" applyFont="1" applyFill="1"/>
    <xf numFmtId="0" fontId="9" fillId="0" borderId="0" xfId="0" applyFont="1" applyFill="1"/>
    <xf numFmtId="0" fontId="3" fillId="0" borderId="0" xfId="0" applyFont="1" applyBorder="1"/>
    <xf numFmtId="0" fontId="3" fillId="0" borderId="0" xfId="0" applyFont="1" applyFill="1" applyBorder="1"/>
    <xf numFmtId="164" fontId="3" fillId="0" borderId="0" xfId="1" applyNumberFormat="1" applyFont="1"/>
    <xf numFmtId="164" fontId="3" fillId="0" borderId="0" xfId="2" applyNumberFormat="1" applyFont="1"/>
    <xf numFmtId="164" fontId="9" fillId="0" borderId="0" xfId="2" applyNumberFormat="1" applyFont="1"/>
    <xf numFmtId="0" fontId="7" fillId="0" borderId="0" xfId="0" applyFont="1" applyBorder="1"/>
    <xf numFmtId="44" fontId="3" fillId="0" borderId="0" xfId="2" applyFont="1" applyBorder="1"/>
    <xf numFmtId="164" fontId="9" fillId="0" borderId="0" xfId="1" applyNumberFormat="1" applyFont="1" applyFill="1" applyBorder="1"/>
    <xf numFmtId="0" fontId="9" fillId="0" borderId="0" xfId="0" applyFont="1" applyBorder="1"/>
    <xf numFmtId="0" fontId="9" fillId="0" borderId="0" xfId="0" applyFont="1" applyFill="1" applyBorder="1"/>
    <xf numFmtId="0" fontId="7" fillId="0" borderId="0" xfId="0" applyFont="1" applyAlignment="1"/>
    <xf numFmtId="166" fontId="3" fillId="0" borderId="0" xfId="2" applyNumberFormat="1" applyFont="1"/>
    <xf numFmtId="166" fontId="11" fillId="0" borderId="0" xfId="1" applyNumberFormat="1" applyFont="1" applyAlignment="1">
      <alignment horizontal="center"/>
    </xf>
    <xf numFmtId="0" fontId="7" fillId="0" borderId="0" xfId="0" applyFont="1" applyAlignment="1">
      <alignment vertical="center"/>
    </xf>
    <xf numFmtId="0" fontId="11" fillId="0" borderId="0" xfId="0" applyFont="1"/>
    <xf numFmtId="0" fontId="7" fillId="0" borderId="0" xfId="0" applyFont="1" applyFill="1" applyBorder="1"/>
    <xf numFmtId="0" fontId="3" fillId="0" borderId="0" xfId="0" applyFont="1" applyAlignment="1">
      <alignment horizontal="left"/>
    </xf>
    <xf numFmtId="0" fontId="3" fillId="0" borderId="0" xfId="0" applyFont="1" applyAlignment="1">
      <alignment horizontal="left" indent="1"/>
    </xf>
    <xf numFmtId="0" fontId="11" fillId="0" borderId="0" xfId="6" applyFont="1" applyAlignment="1">
      <alignment wrapText="1"/>
    </xf>
    <xf numFmtId="0" fontId="11" fillId="0" borderId="0" xfId="6" applyFont="1"/>
    <xf numFmtId="0" fontId="9" fillId="0" borderId="0" xfId="0" applyFont="1"/>
    <xf numFmtId="166" fontId="9" fillId="0" borderId="0" xfId="2" applyNumberFormat="1" applyFont="1"/>
    <xf numFmtId="49" fontId="7" fillId="0" borderId="0" xfId="0" applyNumberFormat="1" applyFont="1" applyFill="1" applyBorder="1" applyAlignment="1">
      <alignment wrapText="1"/>
    </xf>
    <xf numFmtId="164" fontId="7" fillId="0" borderId="0" xfId="1" applyNumberFormat="1" applyFont="1" applyFill="1" applyBorder="1" applyAlignment="1">
      <alignment horizontal="right" wrapText="1"/>
    </xf>
    <xf numFmtId="166" fontId="7" fillId="0" borderId="0" xfId="2" applyNumberFormat="1" applyFont="1" applyFill="1" applyBorder="1" applyAlignment="1">
      <alignment horizontal="right" wrapText="1"/>
    </xf>
    <xf numFmtId="164" fontId="10" fillId="0" borderId="0" xfId="1" applyNumberFormat="1" applyFont="1" applyFill="1" applyBorder="1" applyAlignment="1">
      <alignment horizontal="right" wrapText="1"/>
    </xf>
    <xf numFmtId="166" fontId="10" fillId="0" borderId="0" xfId="2" applyNumberFormat="1" applyFont="1" applyFill="1" applyBorder="1" applyAlignment="1">
      <alignment horizontal="right" wrapText="1"/>
    </xf>
    <xf numFmtId="10" fontId="3" fillId="0" borderId="0" xfId="3" applyNumberFormat="1" applyFont="1"/>
    <xf numFmtId="164" fontId="3" fillId="0" borderId="0" xfId="0" applyNumberFormat="1" applyFont="1"/>
    <xf numFmtId="0" fontId="6" fillId="0" borderId="0" xfId="0" applyFont="1"/>
    <xf numFmtId="168" fontId="3" fillId="0" borderId="0" xfId="0" applyNumberFormat="1" applyFont="1" applyAlignment="1">
      <alignment horizontal="right"/>
    </xf>
    <xf numFmtId="0" fontId="13" fillId="0" borderId="0" xfId="5" applyFont="1"/>
    <xf numFmtId="164" fontId="7" fillId="0" borderId="0" xfId="1" applyNumberFormat="1" applyFont="1" applyBorder="1"/>
    <xf numFmtId="164" fontId="10" fillId="0" borderId="0" xfId="1" applyNumberFormat="1" applyFont="1" applyBorder="1"/>
    <xf numFmtId="164" fontId="3" fillId="0" borderId="0" xfId="1" applyNumberFormat="1" applyFont="1" applyBorder="1"/>
    <xf numFmtId="166" fontId="9" fillId="0" borderId="0" xfId="2" applyNumberFormat="1" applyFont="1" applyFill="1"/>
    <xf numFmtId="0" fontId="3" fillId="0" borderId="0" xfId="0" applyFont="1" applyBorder="1" applyAlignment="1">
      <alignment wrapText="1"/>
    </xf>
    <xf numFmtId="3" fontId="14" fillId="2" borderId="7" xfId="0" applyNumberFormat="1" applyFont="1" applyFill="1" applyBorder="1" applyAlignment="1"/>
    <xf numFmtId="3" fontId="14" fillId="2" borderId="8" xfId="0" applyNumberFormat="1" applyFont="1" applyFill="1" applyBorder="1" applyAlignment="1"/>
    <xf numFmtId="165" fontId="14" fillId="0" borderId="9" xfId="0" applyNumberFormat="1" applyFont="1" applyBorder="1" applyAlignment="1"/>
    <xf numFmtId="165" fontId="14" fillId="0" borderId="11" xfId="0" applyNumberFormat="1" applyFont="1" applyBorder="1" applyAlignment="1"/>
    <xf numFmtId="3" fontId="14" fillId="2" borderId="4" xfId="0" applyNumberFormat="1" applyFont="1" applyFill="1" applyBorder="1" applyAlignment="1"/>
    <xf numFmtId="3" fontId="14" fillId="2" borderId="6" xfId="0" applyNumberFormat="1" applyFont="1" applyFill="1" applyBorder="1" applyAlignment="1"/>
    <xf numFmtId="3" fontId="14" fillId="2" borderId="0" xfId="0" applyNumberFormat="1" applyFont="1" applyFill="1" applyBorder="1" applyAlignment="1"/>
    <xf numFmtId="165" fontId="14" fillId="0" borderId="10" xfId="0" applyNumberFormat="1" applyFont="1" applyBorder="1" applyAlignment="1"/>
    <xf numFmtId="3" fontId="14" fillId="2" borderId="5" xfId="0" applyNumberFormat="1" applyFont="1" applyFill="1" applyBorder="1" applyAlignment="1"/>
    <xf numFmtId="3" fontId="14" fillId="0" borderId="7" xfId="0" applyNumberFormat="1" applyFont="1" applyBorder="1" applyAlignment="1"/>
    <xf numFmtId="3" fontId="14" fillId="0" borderId="0" xfId="0" applyNumberFormat="1" applyFont="1" applyBorder="1" applyAlignment="1"/>
    <xf numFmtId="166" fontId="11" fillId="0" borderId="0" xfId="1" applyNumberFormat="1" applyFont="1" applyFill="1" applyBorder="1" applyAlignment="1">
      <alignment horizontal="center"/>
    </xf>
    <xf numFmtId="165" fontId="14" fillId="2" borderId="1" xfId="0" applyNumberFormat="1" applyFont="1" applyFill="1" applyBorder="1" applyAlignment="1"/>
    <xf numFmtId="165" fontId="14" fillId="2" borderId="2" xfId="0" applyNumberFormat="1" applyFont="1" applyFill="1" applyBorder="1" applyAlignment="1"/>
    <xf numFmtId="165" fontId="14" fillId="2" borderId="3" xfId="0" applyNumberFormat="1" applyFont="1" applyFill="1" applyBorder="1" applyAlignment="1"/>
    <xf numFmtId="0" fontId="2" fillId="0" borderId="0" xfId="17"/>
    <xf numFmtId="0" fontId="15" fillId="5" borderId="7" xfId="17" applyFont="1" applyFill="1" applyBorder="1" applyAlignment="1"/>
    <xf numFmtId="0" fontId="15" fillId="5" borderId="0" xfId="17" applyFont="1" applyFill="1" applyBorder="1" applyAlignment="1"/>
    <xf numFmtId="0" fontId="15" fillId="5" borderId="8" xfId="17" applyFont="1" applyFill="1" applyBorder="1" applyAlignment="1"/>
    <xf numFmtId="0" fontId="16" fillId="0" borderId="0" xfId="17" applyFont="1"/>
    <xf numFmtId="0" fontId="15" fillId="5" borderId="7" xfId="17" applyFont="1" applyFill="1" applyBorder="1" applyAlignment="1">
      <alignment horizontal="center"/>
    </xf>
    <xf numFmtId="0" fontId="15" fillId="5" borderId="0" xfId="17" applyFont="1" applyFill="1" applyBorder="1" applyAlignment="1">
      <alignment horizontal="center"/>
    </xf>
    <xf numFmtId="0" fontId="15" fillId="5" borderId="8" xfId="17" applyFont="1" applyFill="1" applyBorder="1" applyAlignment="1">
      <alignment horizontal="center"/>
    </xf>
    <xf numFmtId="0" fontId="18" fillId="0" borderId="0" xfId="17" applyFont="1"/>
    <xf numFmtId="0" fontId="15" fillId="3" borderId="7" xfId="17" applyFont="1" applyFill="1" applyBorder="1" applyAlignment="1">
      <alignment horizontal="center"/>
    </xf>
    <xf numFmtId="0" fontId="15" fillId="3" borderId="0" xfId="17" applyFont="1" applyFill="1" applyBorder="1" applyAlignment="1">
      <alignment horizontal="center"/>
    </xf>
    <xf numFmtId="0" fontId="15" fillId="3" borderId="8" xfId="17" applyFont="1" applyFill="1" applyBorder="1" applyAlignment="1">
      <alignment horizontal="center"/>
    </xf>
    <xf numFmtId="0" fontId="15" fillId="3" borderId="9" xfId="17" applyFont="1" applyFill="1" applyBorder="1" applyAlignment="1">
      <alignment horizontal="center"/>
    </xf>
    <xf numFmtId="0" fontId="15" fillId="3" borderId="10" xfId="17" applyFont="1" applyFill="1" applyBorder="1" applyAlignment="1">
      <alignment horizontal="center"/>
    </xf>
    <xf numFmtId="0" fontId="15" fillId="3" borderId="11" xfId="17" applyFont="1" applyFill="1" applyBorder="1" applyAlignment="1">
      <alignment horizontal="center"/>
    </xf>
    <xf numFmtId="0" fontId="3" fillId="0" borderId="0" xfId="0" applyFont="1" applyBorder="1" applyAlignment="1">
      <alignment horizontal="left" wrapText="1"/>
    </xf>
    <xf numFmtId="0" fontId="3" fillId="0" borderId="0" xfId="0" applyFont="1" applyAlignment="1">
      <alignment horizontal="left" wrapText="1"/>
    </xf>
    <xf numFmtId="0" fontId="11" fillId="0" borderId="0" xfId="0" applyFont="1" applyBorder="1" applyAlignment="1">
      <alignment horizontal="left" wrapText="1"/>
    </xf>
    <xf numFmtId="0" fontId="20" fillId="0" borderId="0" xfId="0" applyFont="1" applyFill="1" applyAlignment="1">
      <alignment wrapText="1"/>
    </xf>
    <xf numFmtId="10" fontId="21" fillId="0" borderId="0" xfId="3" applyNumberFormat="1" applyFont="1"/>
    <xf numFmtId="0" fontId="21" fillId="0" borderId="0" xfId="0" applyFont="1"/>
    <xf numFmtId="164" fontId="21" fillId="0" borderId="0" xfId="1" applyNumberFormat="1" applyFont="1"/>
    <xf numFmtId="0" fontId="21" fillId="0" borderId="0" xfId="0" applyFont="1" applyFill="1" applyBorder="1"/>
    <xf numFmtId="0" fontId="25" fillId="0" borderId="0" xfId="0" applyFont="1" applyAlignment="1">
      <alignment vertical="center"/>
    </xf>
    <xf numFmtId="0" fontId="21" fillId="0" borderId="0" xfId="0" applyFont="1" applyAlignment="1"/>
    <xf numFmtId="0" fontId="27" fillId="0" borderId="0" xfId="6" applyFont="1"/>
    <xf numFmtId="0" fontId="28" fillId="0" borderId="0" xfId="6" applyFont="1" applyAlignment="1">
      <alignment horizontal="center"/>
    </xf>
    <xf numFmtId="0" fontId="29" fillId="0" borderId="0" xfId="0" applyFont="1" applyFill="1"/>
    <xf numFmtId="0" fontId="27" fillId="0" borderId="0" xfId="6" applyFont="1" applyFill="1" applyBorder="1"/>
    <xf numFmtId="0" fontId="27" fillId="0" borderId="0" xfId="6" applyFont="1" applyFill="1"/>
    <xf numFmtId="0" fontId="30" fillId="0" borderId="0" xfId="6" applyFont="1" applyFill="1" applyBorder="1" applyAlignment="1"/>
    <xf numFmtId="0" fontId="29" fillId="0" borderId="0" xfId="0" applyFont="1"/>
    <xf numFmtId="0" fontId="30" fillId="0" borderId="0" xfId="6" applyFont="1" applyBorder="1" applyAlignment="1"/>
    <xf numFmtId="0" fontId="29" fillId="0" borderId="0" xfId="0" applyFont="1" applyAlignment="1"/>
    <xf numFmtId="0" fontId="25" fillId="0" borderId="0" xfId="0" applyFont="1" applyAlignment="1"/>
    <xf numFmtId="0" fontId="31" fillId="0" borderId="0" xfId="0" applyFont="1"/>
    <xf numFmtId="0" fontId="22" fillId="0" borderId="0" xfId="0" applyFont="1" applyAlignment="1">
      <alignment horizontal="left"/>
    </xf>
    <xf numFmtId="164" fontId="22" fillId="0" borderId="0" xfId="1" applyNumberFormat="1" applyFont="1"/>
    <xf numFmtId="0" fontId="24" fillId="0" borderId="0" xfId="0" applyFont="1"/>
    <xf numFmtId="9" fontId="24" fillId="0" borderId="0" xfId="3" applyFont="1"/>
    <xf numFmtId="0" fontId="32" fillId="0" borderId="0" xfId="0" applyFont="1"/>
    <xf numFmtId="166" fontId="21" fillId="0" borderId="0" xfId="2" applyNumberFormat="1" applyFont="1"/>
    <xf numFmtId="166" fontId="31" fillId="0" borderId="0" xfId="2" applyNumberFormat="1" applyFont="1"/>
    <xf numFmtId="49" fontId="32" fillId="0" borderId="20" xfId="0" applyNumberFormat="1" applyFont="1" applyFill="1" applyBorder="1" applyAlignment="1">
      <alignment horizontal="center" wrapText="1"/>
    </xf>
    <xf numFmtId="164" fontId="33" fillId="0" borderId="21" xfId="1" applyNumberFormat="1" applyFont="1" applyFill="1" applyBorder="1" applyAlignment="1">
      <alignment horizontal="center" wrapText="1"/>
    </xf>
    <xf numFmtId="166" fontId="33" fillId="0" borderId="21" xfId="2" applyNumberFormat="1" applyFont="1" applyFill="1" applyBorder="1" applyAlignment="1">
      <alignment horizontal="center" wrapText="1"/>
    </xf>
    <xf numFmtId="49" fontId="33" fillId="0" borderId="21" xfId="0" applyNumberFormat="1" applyFont="1" applyFill="1" applyBorder="1" applyAlignment="1">
      <alignment horizontal="center" wrapText="1"/>
    </xf>
    <xf numFmtId="49" fontId="33" fillId="0" borderId="22" xfId="0" applyNumberFormat="1" applyFont="1" applyFill="1" applyBorder="1" applyAlignment="1">
      <alignment horizontal="center" wrapText="1"/>
    </xf>
    <xf numFmtId="0" fontId="24" fillId="0" borderId="0" xfId="0" applyFont="1" applyFill="1" applyBorder="1"/>
    <xf numFmtId="0" fontId="24" fillId="0" borderId="0" xfId="0" applyFont="1" applyAlignment="1">
      <alignment horizontal="left"/>
    </xf>
    <xf numFmtId="164" fontId="24" fillId="0" borderId="0" xfId="0" applyNumberFormat="1" applyFont="1"/>
    <xf numFmtId="164" fontId="24" fillId="0" borderId="0" xfId="1" applyNumberFormat="1" applyFont="1"/>
    <xf numFmtId="0" fontId="32" fillId="0" borderId="1" xfId="0" applyFont="1" applyBorder="1" applyAlignment="1">
      <alignment horizontal="left"/>
    </xf>
    <xf numFmtId="164" fontId="32" fillId="0" borderId="2" xfId="1" applyNumberFormat="1" applyFont="1" applyBorder="1"/>
    <xf numFmtId="0" fontId="24" fillId="0" borderId="0" xfId="0" applyFont="1" applyFill="1"/>
    <xf numFmtId="0" fontId="24" fillId="0" borderId="0" xfId="0" applyFont="1" applyFill="1" applyAlignment="1">
      <alignment horizontal="center"/>
    </xf>
    <xf numFmtId="0" fontId="24" fillId="0" borderId="7" xfId="0" applyFont="1" applyBorder="1" applyAlignment="1">
      <alignment vertical="center"/>
    </xf>
    <xf numFmtId="10" fontId="24" fillId="0" borderId="0" xfId="3" applyNumberFormat="1" applyFont="1"/>
    <xf numFmtId="0" fontId="24" fillId="2" borderId="7" xfId="0" applyFont="1" applyFill="1" applyBorder="1" applyAlignment="1">
      <alignment vertical="center"/>
    </xf>
    <xf numFmtId="0" fontId="24" fillId="0" borderId="9" xfId="0" applyFont="1" applyBorder="1" applyAlignment="1">
      <alignment vertical="center" wrapText="1"/>
    </xf>
    <xf numFmtId="0" fontId="24" fillId="2" borderId="4" xfId="0" applyFont="1" applyFill="1" applyBorder="1" applyAlignment="1">
      <alignment vertical="center"/>
    </xf>
    <xf numFmtId="0" fontId="24" fillId="0" borderId="9" xfId="0" applyFont="1" applyBorder="1" applyAlignment="1">
      <alignment horizontal="left" vertical="center" wrapText="1"/>
    </xf>
    <xf numFmtId="165" fontId="32" fillId="0" borderId="1" xfId="0" applyNumberFormat="1" applyFont="1" applyFill="1" applyBorder="1" applyAlignment="1">
      <alignment horizontal="center" vertical="center" wrapText="1"/>
    </xf>
    <xf numFmtId="165" fontId="24" fillId="2" borderId="12" xfId="0" applyNumberFormat="1" applyFont="1" applyFill="1" applyBorder="1" applyAlignment="1">
      <alignment vertical="center" wrapText="1"/>
    </xf>
    <xf numFmtId="165" fontId="35" fillId="0" borderId="0" xfId="1" applyNumberFormat="1" applyFont="1" applyFill="1" applyBorder="1" applyAlignment="1">
      <alignment vertical="center"/>
    </xf>
    <xf numFmtId="165" fontId="34" fillId="0" borderId="0" xfId="1" applyNumberFormat="1" applyFont="1" applyFill="1" applyBorder="1" applyAlignment="1">
      <alignment vertical="center"/>
    </xf>
    <xf numFmtId="165" fontId="32" fillId="0" borderId="0" xfId="1" applyNumberFormat="1" applyFont="1" applyFill="1" applyBorder="1" applyAlignment="1">
      <alignment vertical="center"/>
    </xf>
    <xf numFmtId="0" fontId="24" fillId="0" borderId="0" xfId="0" applyFont="1" applyBorder="1"/>
    <xf numFmtId="3" fontId="24" fillId="0" borderId="0" xfId="0" applyNumberFormat="1" applyFont="1"/>
    <xf numFmtId="37" fontId="24" fillId="0" borderId="0" xfId="0" applyNumberFormat="1" applyFont="1"/>
    <xf numFmtId="0" fontId="24" fillId="0" borderId="0" xfId="0" applyFont="1" applyBorder="1" applyAlignment="1">
      <alignment horizontal="center"/>
    </xf>
    <xf numFmtId="37" fontId="14" fillId="0" borderId="0" xfId="0" applyNumberFormat="1" applyFont="1" applyFill="1" applyBorder="1"/>
    <xf numFmtId="167" fontId="14" fillId="0" borderId="0" xfId="0" applyNumberFormat="1" applyFont="1" applyFill="1" applyBorder="1"/>
    <xf numFmtId="37" fontId="14" fillId="0" borderId="0" xfId="0" applyNumberFormat="1" applyFont="1" applyFill="1" applyBorder="1" applyAlignment="1" applyProtection="1"/>
    <xf numFmtId="168" fontId="14" fillId="0" borderId="0" xfId="2" applyNumberFormat="1" applyFont="1" applyFill="1" applyBorder="1" applyAlignment="1">
      <alignment horizontal="right" wrapText="1"/>
    </xf>
    <xf numFmtId="165" fontId="14" fillId="0" borderId="0" xfId="2" applyNumberFormat="1" applyFont="1" applyFill="1" applyBorder="1"/>
    <xf numFmtId="0" fontId="36" fillId="0" borderId="0" xfId="0" applyFont="1"/>
    <xf numFmtId="0" fontId="22" fillId="0" borderId="0" xfId="0" applyFont="1"/>
    <xf numFmtId="49" fontId="32" fillId="0" borderId="0" xfId="0" applyNumberFormat="1" applyFont="1" applyFill="1" applyBorder="1" applyAlignment="1">
      <alignment wrapText="1"/>
    </xf>
    <xf numFmtId="164" fontId="33" fillId="0" borderId="0" xfId="0" applyNumberFormat="1" applyFont="1" applyFill="1" applyBorder="1"/>
    <xf numFmtId="37" fontId="37" fillId="0" borderId="0" xfId="0" applyNumberFormat="1" applyFont="1" applyFill="1" applyBorder="1" applyAlignment="1" applyProtection="1"/>
    <xf numFmtId="9" fontId="37" fillId="0" borderId="0" xfId="3" applyFont="1" applyFill="1" applyBorder="1"/>
    <xf numFmtId="7" fontId="37" fillId="0" borderId="0" xfId="2" applyNumberFormat="1" applyFont="1" applyFill="1" applyBorder="1"/>
    <xf numFmtId="166" fontId="24" fillId="0" borderId="0" xfId="2" applyNumberFormat="1" applyFont="1"/>
    <xf numFmtId="166" fontId="36" fillId="0" borderId="0" xfId="2" applyNumberFormat="1" applyFont="1"/>
    <xf numFmtId="0" fontId="14" fillId="0" borderId="0" xfId="0" applyFont="1"/>
    <xf numFmtId="0" fontId="14" fillId="0" borderId="0" xfId="0" applyFont="1" applyFill="1" applyBorder="1"/>
    <xf numFmtId="0" fontId="25" fillId="0" borderId="0" xfId="0" applyFont="1"/>
    <xf numFmtId="10" fontId="24" fillId="0" borderId="0" xfId="3" applyNumberFormat="1" applyFont="1" applyFill="1" applyBorder="1"/>
    <xf numFmtId="0" fontId="24" fillId="0" borderId="0" xfId="0" applyFont="1" applyFill="1" applyBorder="1" applyAlignment="1">
      <alignment horizontal="left"/>
    </xf>
    <xf numFmtId="0" fontId="26" fillId="0" borderId="0" xfId="0" applyFont="1"/>
    <xf numFmtId="168" fontId="21" fillId="0" borderId="0" xfId="0" applyNumberFormat="1" applyFont="1" applyAlignment="1">
      <alignment horizontal="right"/>
    </xf>
    <xf numFmtId="0" fontId="31" fillId="0" borderId="0" xfId="0" applyFont="1" applyFill="1"/>
    <xf numFmtId="0" fontId="35" fillId="0" borderId="0" xfId="0" applyFont="1" applyFill="1" applyBorder="1"/>
    <xf numFmtId="164" fontId="35" fillId="0" borderId="0" xfId="1" applyNumberFormat="1" applyFont="1" applyFill="1" applyBorder="1" applyAlignment="1">
      <alignment horizontal="right"/>
    </xf>
    <xf numFmtId="166" fontId="35" fillId="0" borderId="0" xfId="2" applyNumberFormat="1" applyFont="1" applyFill="1" applyBorder="1" applyAlignment="1">
      <alignment horizontal="right"/>
    </xf>
    <xf numFmtId="168" fontId="35" fillId="0" borderId="0" xfId="2" applyNumberFormat="1" applyFont="1" applyFill="1" applyBorder="1" applyAlignment="1">
      <alignment horizontal="right"/>
    </xf>
    <xf numFmtId="164" fontId="34" fillId="0" borderId="0" xfId="1" applyNumberFormat="1" applyFont="1" applyFill="1" applyBorder="1" applyAlignment="1">
      <alignment horizontal="right"/>
    </xf>
    <xf numFmtId="166" fontId="34" fillId="0" borderId="0" xfId="2" applyNumberFormat="1" applyFont="1" applyFill="1" applyBorder="1" applyAlignment="1">
      <alignment horizontal="right"/>
    </xf>
    <xf numFmtId="164" fontId="35" fillId="0" borderId="23" xfId="1" applyNumberFormat="1" applyFont="1" applyFill="1" applyBorder="1" applyAlignment="1">
      <alignment horizontal="center" wrapText="1"/>
    </xf>
    <xf numFmtId="166" fontId="33" fillId="0" borderId="23" xfId="2" applyNumberFormat="1" applyFont="1" applyFill="1" applyBorder="1" applyAlignment="1">
      <alignment horizontal="center" wrapText="1"/>
    </xf>
    <xf numFmtId="164" fontId="33" fillId="0" borderId="23" xfId="1" applyNumberFormat="1" applyFont="1" applyFill="1" applyBorder="1" applyAlignment="1">
      <alignment horizontal="center" wrapText="1"/>
    </xf>
    <xf numFmtId="0" fontId="35" fillId="0" borderId="5" xfId="0" applyFont="1" applyFill="1" applyBorder="1" applyAlignment="1">
      <alignment horizontal="left"/>
    </xf>
    <xf numFmtId="164" fontId="32" fillId="0" borderId="5" xfId="1" applyNumberFormat="1" applyFont="1" applyFill="1" applyBorder="1"/>
    <xf numFmtId="5" fontId="32" fillId="0" borderId="5" xfId="1" applyNumberFormat="1" applyFont="1" applyFill="1" applyBorder="1"/>
    <xf numFmtId="168" fontId="24" fillId="0" borderId="0" xfId="0" applyNumberFormat="1" applyFont="1" applyAlignment="1">
      <alignment horizontal="right"/>
    </xf>
    <xf numFmtId="0" fontId="36" fillId="0" borderId="0" xfId="0" applyFont="1" applyFill="1"/>
    <xf numFmtId="164" fontId="24" fillId="0" borderId="0" xfId="1" applyNumberFormat="1" applyFont="1" applyFill="1"/>
    <xf numFmtId="0" fontId="36" fillId="0" borderId="0" xfId="0" applyFont="1" applyFill="1" applyBorder="1"/>
    <xf numFmtId="166" fontId="24" fillId="0" borderId="0" xfId="2" applyNumberFormat="1" applyFont="1" applyFill="1"/>
    <xf numFmtId="166" fontId="36" fillId="0" borderId="0" xfId="0" applyNumberFormat="1" applyFont="1" applyFill="1"/>
    <xf numFmtId="0" fontId="38" fillId="0" borderId="0" xfId="5" applyFont="1"/>
    <xf numFmtId="0" fontId="32" fillId="0" borderId="10" xfId="0" applyFont="1" applyFill="1" applyBorder="1" applyAlignment="1">
      <alignment horizontal="center"/>
    </xf>
    <xf numFmtId="0" fontId="22" fillId="0" borderId="0" xfId="0" applyFont="1" applyBorder="1"/>
    <xf numFmtId="0" fontId="32" fillId="0" borderId="0" xfId="0" applyFont="1" applyBorder="1"/>
    <xf numFmtId="164" fontId="24" fillId="0" borderId="0" xfId="1" applyNumberFormat="1" applyFont="1" applyBorder="1"/>
    <xf numFmtId="164" fontId="24" fillId="0" borderId="0" xfId="2" applyNumberFormat="1" applyFont="1"/>
    <xf numFmtId="164" fontId="36" fillId="0" borderId="0" xfId="1" applyNumberFormat="1" applyFont="1" applyFill="1"/>
    <xf numFmtId="164" fontId="36" fillId="0" borderId="0" xfId="2" applyNumberFormat="1" applyFont="1"/>
    <xf numFmtId="164" fontId="24" fillId="0" borderId="0" xfId="2" applyNumberFormat="1" applyFont="1" applyFill="1"/>
    <xf numFmtId="164" fontId="36" fillId="0" borderId="0" xfId="2" applyNumberFormat="1" applyFont="1" applyFill="1"/>
    <xf numFmtId="49" fontId="33" fillId="0" borderId="1" xfId="0" applyNumberFormat="1" applyFont="1" applyFill="1" applyBorder="1" applyAlignment="1">
      <alignment horizontal="left" wrapText="1"/>
    </xf>
    <xf numFmtId="49" fontId="40" fillId="0" borderId="0" xfId="0" applyNumberFormat="1" applyFont="1" applyFill="1" applyBorder="1" applyAlignment="1"/>
    <xf numFmtId="3" fontId="32" fillId="0" borderId="0" xfId="0" applyNumberFormat="1" applyFont="1" applyFill="1" applyBorder="1"/>
    <xf numFmtId="44" fontId="32" fillId="0" borderId="0" xfId="2" applyFont="1" applyFill="1" applyBorder="1"/>
    <xf numFmtId="164" fontId="40" fillId="0" borderId="0" xfId="1" applyNumberFormat="1" applyFont="1" applyFill="1" applyBorder="1"/>
    <xf numFmtId="3" fontId="40" fillId="0" borderId="0" xfId="0" applyNumberFormat="1" applyFont="1" applyFill="1" applyBorder="1"/>
    <xf numFmtId="44" fontId="24" fillId="0" borderId="0" xfId="2" applyFont="1" applyBorder="1"/>
    <xf numFmtId="164" fontId="36" fillId="0" borderId="0" xfId="1" applyNumberFormat="1" applyFont="1" applyFill="1" applyBorder="1"/>
    <xf numFmtId="0" fontId="36" fillId="0" borderId="0" xfId="0" applyFont="1" applyBorder="1"/>
    <xf numFmtId="164" fontId="41" fillId="0" borderId="0" xfId="1" applyNumberFormat="1" applyFont="1"/>
    <xf numFmtId="0" fontId="41" fillId="0" borderId="0" xfId="0" applyFont="1"/>
    <xf numFmtId="164" fontId="42" fillId="0" borderId="0" xfId="1" applyNumberFormat="1" applyFont="1" applyFill="1"/>
    <xf numFmtId="0" fontId="42" fillId="0" borderId="0" xfId="0" applyFont="1" applyFill="1"/>
    <xf numFmtId="164" fontId="33" fillId="0" borderId="10" xfId="1" applyNumberFormat="1" applyFont="1" applyFill="1" applyBorder="1" applyAlignment="1">
      <alignment horizontal="right"/>
    </xf>
    <xf numFmtId="0" fontId="33" fillId="0" borderId="0" xfId="0" applyFont="1"/>
    <xf numFmtId="164" fontId="25" fillId="0" borderId="0" xfId="1" applyNumberFormat="1" applyFont="1" applyAlignment="1">
      <alignment horizontal="left"/>
    </xf>
    <xf numFmtId="0" fontId="32" fillId="0" borderId="0" xfId="0" applyFont="1" applyFill="1" applyBorder="1"/>
    <xf numFmtId="3" fontId="24" fillId="0" borderId="5" xfId="0" applyNumberFormat="1" applyFont="1" applyFill="1" applyBorder="1" applyAlignment="1">
      <alignment horizontal="right" vertical="top" wrapText="1"/>
    </xf>
    <xf numFmtId="3" fontId="32" fillId="0" borderId="6" xfId="0" applyNumberFormat="1" applyFont="1" applyFill="1" applyBorder="1" applyAlignment="1">
      <alignment horizontal="right" vertical="top" wrapText="1"/>
    </xf>
    <xf numFmtId="3" fontId="24" fillId="0" borderId="0" xfId="0" applyNumberFormat="1" applyFont="1" applyFill="1" applyBorder="1" applyAlignment="1">
      <alignment horizontal="right" vertical="top" wrapText="1"/>
    </xf>
    <xf numFmtId="0" fontId="24" fillId="0" borderId="0" xfId="0" applyFont="1" applyFill="1" applyBorder="1" applyAlignment="1">
      <alignment horizontal="right" vertical="top" wrapText="1"/>
    </xf>
    <xf numFmtId="3" fontId="32" fillId="0" borderId="8" xfId="0" applyNumberFormat="1" applyFont="1" applyFill="1" applyBorder="1" applyAlignment="1">
      <alignment horizontal="right" vertical="top" wrapText="1"/>
    </xf>
    <xf numFmtId="3" fontId="24" fillId="0" borderId="10" xfId="0" applyNumberFormat="1" applyFont="1" applyFill="1" applyBorder="1" applyAlignment="1">
      <alignment horizontal="right" vertical="top" wrapText="1"/>
    </xf>
    <xf numFmtId="3" fontId="32" fillId="0" borderId="11" xfId="0" applyNumberFormat="1" applyFont="1" applyFill="1" applyBorder="1" applyAlignment="1">
      <alignment horizontal="right" vertical="top" wrapText="1"/>
    </xf>
    <xf numFmtId="0" fontId="32" fillId="0" borderId="4" xfId="0" applyFont="1" applyFill="1" applyBorder="1" applyAlignment="1">
      <alignment vertical="center" wrapText="1"/>
    </xf>
    <xf numFmtId="0" fontId="24" fillId="0" borderId="0" xfId="0" applyFont="1" applyFill="1" applyAlignment="1">
      <alignment horizontal="right" vertical="top" wrapText="1"/>
    </xf>
    <xf numFmtId="3" fontId="24" fillId="0" borderId="0" xfId="0" applyNumberFormat="1" applyFont="1" applyFill="1" applyAlignment="1">
      <alignment horizontal="right" vertical="top" wrapText="1"/>
    </xf>
    <xf numFmtId="166" fontId="26" fillId="0" borderId="0" xfId="1" applyNumberFormat="1" applyFont="1" applyAlignment="1">
      <alignment horizontal="left"/>
    </xf>
    <xf numFmtId="166" fontId="23" fillId="0" borderId="0" xfId="1" applyNumberFormat="1" applyFont="1" applyAlignment="1">
      <alignment horizontal="left"/>
    </xf>
    <xf numFmtId="0" fontId="32" fillId="0" borderId="10" xfId="0" applyFont="1" applyFill="1" applyBorder="1" applyAlignment="1">
      <alignment horizontal="center" wrapText="1"/>
    </xf>
    <xf numFmtId="0" fontId="32" fillId="0" borderId="11" xfId="0" applyFont="1" applyFill="1" applyBorder="1" applyAlignment="1">
      <alignment horizontal="center" wrapText="1"/>
    </xf>
    <xf numFmtId="0" fontId="24" fillId="0" borderId="0" xfId="0" applyFont="1" applyAlignment="1">
      <alignment wrapText="1"/>
    </xf>
    <xf numFmtId="3" fontId="14" fillId="0" borderId="0" xfId="0" applyNumberFormat="1" applyFont="1" applyFill="1" applyAlignment="1" applyProtection="1"/>
    <xf numFmtId="164" fontId="33" fillId="0" borderId="21" xfId="1" applyNumberFormat="1" applyFont="1" applyFill="1" applyBorder="1" applyAlignment="1">
      <alignment wrapText="1"/>
    </xf>
    <xf numFmtId="166" fontId="27" fillId="0" borderId="0" xfId="1" applyNumberFormat="1" applyFont="1" applyAlignment="1">
      <alignment horizontal="center"/>
    </xf>
    <xf numFmtId="0" fontId="32" fillId="0" borderId="10" xfId="0" applyFont="1" applyFill="1" applyBorder="1" applyAlignment="1">
      <alignment horizontal="center" vertical="center" wrapText="1"/>
    </xf>
    <xf numFmtId="166" fontId="14" fillId="0" borderId="0" xfId="1" applyNumberFormat="1" applyFont="1" applyAlignment="1">
      <alignment horizontal="center"/>
    </xf>
    <xf numFmtId="3" fontId="14" fillId="0" borderId="0" xfId="0" applyNumberFormat="1" applyFont="1" applyFill="1" applyBorder="1" applyAlignment="1" applyProtection="1"/>
    <xf numFmtId="0" fontId="43" fillId="0" borderId="0" xfId="0" applyFont="1" applyFill="1" applyBorder="1" applyAlignment="1">
      <alignment horizontal="left"/>
    </xf>
    <xf numFmtId="0" fontId="43" fillId="0" borderId="0" xfId="0" applyFont="1" applyFill="1" applyBorder="1"/>
    <xf numFmtId="3" fontId="43" fillId="0" borderId="0" xfId="0" applyNumberFormat="1" applyFont="1" applyFill="1" applyBorder="1" applyAlignment="1" applyProtection="1"/>
    <xf numFmtId="9" fontId="43" fillId="0" borderId="0" xfId="3" applyFont="1" applyFill="1" applyBorder="1" applyAlignment="1">
      <alignment horizontal="left"/>
    </xf>
    <xf numFmtId="43" fontId="24" fillId="0" borderId="0" xfId="0" applyNumberFormat="1" applyFont="1"/>
    <xf numFmtId="0" fontId="41" fillId="0" borderId="0" xfId="0" applyFont="1" applyAlignment="1"/>
    <xf numFmtId="0" fontId="45" fillId="0" borderId="0" xfId="0" applyFont="1" applyBorder="1" applyAlignment="1"/>
    <xf numFmtId="165" fontId="33" fillId="0" borderId="0" xfId="1" applyNumberFormat="1" applyFont="1" applyFill="1" applyBorder="1" applyAlignment="1">
      <alignment vertical="center"/>
    </xf>
    <xf numFmtId="166" fontId="14" fillId="0" borderId="0" xfId="2" applyNumberFormat="1" applyFont="1"/>
    <xf numFmtId="0" fontId="14" fillId="0" borderId="0" xfId="0" applyFont="1" applyFill="1"/>
    <xf numFmtId="0" fontId="14" fillId="0" borderId="0" xfId="0" applyFont="1" applyBorder="1"/>
    <xf numFmtId="168" fontId="14" fillId="0" borderId="0" xfId="0" applyNumberFormat="1" applyFont="1"/>
    <xf numFmtId="164" fontId="14" fillId="0" borderId="0" xfId="1" applyNumberFormat="1" applyFont="1"/>
    <xf numFmtId="0" fontId="27" fillId="0" borderId="0" xfId="6" applyFont="1" applyAlignment="1">
      <alignment wrapText="1"/>
    </xf>
    <xf numFmtId="164" fontId="33" fillId="0" borderId="2" xfId="1" applyNumberFormat="1" applyFont="1" applyFill="1" applyBorder="1" applyAlignment="1">
      <alignment horizontal="right"/>
    </xf>
    <xf numFmtId="164" fontId="35" fillId="0" borderId="2" xfId="2" applyNumberFormat="1" applyFont="1" applyFill="1" applyBorder="1"/>
    <xf numFmtId="5" fontId="35" fillId="0" borderId="3" xfId="2" applyNumberFormat="1" applyFont="1" applyFill="1" applyBorder="1"/>
    <xf numFmtId="9" fontId="0" fillId="0" borderId="0" xfId="3" applyFont="1"/>
    <xf numFmtId="9" fontId="14" fillId="0" borderId="0" xfId="3" applyFont="1"/>
    <xf numFmtId="3" fontId="14" fillId="0" borderId="0" xfId="0" applyNumberFormat="1" applyFont="1"/>
    <xf numFmtId="44" fontId="24" fillId="0" borderId="0" xfId="2" applyFont="1"/>
    <xf numFmtId="0" fontId="32" fillId="0" borderId="1" xfId="0" applyFont="1" applyFill="1" applyBorder="1"/>
    <xf numFmtId="10" fontId="24" fillId="0" borderId="8" xfId="3" applyNumberFormat="1" applyFont="1" applyFill="1" applyBorder="1" applyAlignment="1" applyProtection="1"/>
    <xf numFmtId="164" fontId="24" fillId="0" borderId="4" xfId="1" applyNumberFormat="1" applyFont="1" applyBorder="1"/>
    <xf numFmtId="164" fontId="24" fillId="0" borderId="5" xfId="1" applyNumberFormat="1" applyFont="1" applyBorder="1"/>
    <xf numFmtId="164" fontId="24" fillId="0" borderId="7" xfId="1" applyNumberFormat="1" applyFont="1" applyBorder="1"/>
    <xf numFmtId="164" fontId="32" fillId="0" borderId="1" xfId="1" applyNumberFormat="1" applyFont="1" applyFill="1" applyBorder="1"/>
    <xf numFmtId="164" fontId="32" fillId="0" borderId="2" xfId="1" applyNumberFormat="1" applyFont="1" applyFill="1" applyBorder="1"/>
    <xf numFmtId="5" fontId="32" fillId="0" borderId="2" xfId="1" applyNumberFormat="1" applyFont="1" applyFill="1" applyBorder="1"/>
    <xf numFmtId="0" fontId="35" fillId="0" borderId="12" xfId="0" applyFont="1" applyFill="1" applyBorder="1"/>
    <xf numFmtId="0" fontId="14" fillId="0" borderId="13" xfId="0" applyFont="1" applyFill="1" applyBorder="1" applyAlignment="1">
      <alignment horizontal="left"/>
    </xf>
    <xf numFmtId="0" fontId="14" fillId="0" borderId="15" xfId="0" applyFont="1" applyFill="1" applyBorder="1" applyAlignment="1">
      <alignment horizontal="left"/>
    </xf>
    <xf numFmtId="0" fontId="14" fillId="0" borderId="16" xfId="0" applyFont="1" applyFill="1" applyBorder="1" applyAlignment="1">
      <alignment horizontal="left"/>
    </xf>
    <xf numFmtId="0" fontId="24" fillId="0" borderId="13" xfId="0" applyFont="1" applyBorder="1" applyAlignment="1">
      <alignment horizontal="left"/>
    </xf>
    <xf numFmtId="0" fontId="24" fillId="0" borderId="15" xfId="0" applyFont="1" applyBorder="1" applyAlignment="1">
      <alignment horizontal="left"/>
    </xf>
    <xf numFmtId="0" fontId="24" fillId="0" borderId="16" xfId="0" applyFont="1" applyBorder="1" applyAlignment="1">
      <alignment horizontal="left"/>
    </xf>
    <xf numFmtId="0" fontId="24" fillId="0" borderId="26" xfId="0" applyFont="1" applyBorder="1" applyAlignment="1">
      <alignment horizontal="left"/>
    </xf>
    <xf numFmtId="0" fontId="24" fillId="4" borderId="26" xfId="0" applyFont="1" applyFill="1" applyBorder="1" applyAlignment="1">
      <alignment horizontal="left"/>
    </xf>
    <xf numFmtId="164" fontId="33" fillId="0" borderId="10" xfId="1" applyNumberFormat="1" applyFont="1" applyFill="1" applyBorder="1" applyAlignment="1">
      <alignment horizontal="center" wrapText="1"/>
    </xf>
    <xf numFmtId="164" fontId="33" fillId="0" borderId="5" xfId="1" applyNumberFormat="1" applyFont="1" applyFill="1" applyBorder="1"/>
    <xf numFmtId="164" fontId="32" fillId="0" borderId="12" xfId="1" applyNumberFormat="1" applyFont="1" applyBorder="1" applyAlignment="1">
      <alignment horizontal="left"/>
    </xf>
    <xf numFmtId="164" fontId="32" fillId="0" borderId="2" xfId="1" applyNumberFormat="1" applyFont="1" applyFill="1" applyBorder="1" applyAlignment="1">
      <alignment horizontal="left"/>
    </xf>
    <xf numFmtId="164" fontId="32" fillId="0" borderId="3" xfId="1" applyNumberFormat="1" applyFont="1" applyFill="1" applyBorder="1" applyAlignment="1">
      <alignment horizontal="left"/>
    </xf>
    <xf numFmtId="0" fontId="32" fillId="0" borderId="12" xfId="0" applyFont="1" applyFill="1" applyBorder="1" applyAlignment="1">
      <alignment horizontal="left"/>
    </xf>
    <xf numFmtId="0" fontId="32" fillId="0" borderId="12" xfId="0" applyFont="1" applyBorder="1" applyAlignment="1">
      <alignment horizontal="left"/>
    </xf>
    <xf numFmtId="0" fontId="33" fillId="0" borderId="12" xfId="0" applyFont="1" applyFill="1" applyBorder="1" applyAlignment="1">
      <alignment horizontal="left"/>
    </xf>
    <xf numFmtId="0" fontId="24" fillId="0" borderId="13" xfId="0" applyFont="1" applyFill="1" applyBorder="1" applyAlignment="1">
      <alignment horizontal="left"/>
    </xf>
    <xf numFmtId="0" fontId="24" fillId="0" borderId="15" xfId="0" applyFont="1" applyFill="1" applyBorder="1" applyAlignment="1">
      <alignment horizontal="left"/>
    </xf>
    <xf numFmtId="164" fontId="32" fillId="0" borderId="12" xfId="1" applyNumberFormat="1" applyFont="1" applyFill="1" applyBorder="1" applyAlignment="1">
      <alignment horizontal="left"/>
    </xf>
    <xf numFmtId="164" fontId="32" fillId="0" borderId="1" xfId="1" applyNumberFormat="1" applyFont="1" applyBorder="1"/>
    <xf numFmtId="3" fontId="32" fillId="0" borderId="2" xfId="0" applyNumberFormat="1" applyFont="1" applyFill="1" applyBorder="1" applyAlignment="1">
      <alignment horizontal="right" vertical="top" wrapText="1"/>
    </xf>
    <xf numFmtId="164" fontId="32" fillId="0" borderId="2" xfId="1" applyNumberFormat="1" applyFont="1" applyFill="1" applyBorder="1" applyAlignment="1">
      <alignment horizontal="center" wrapText="1"/>
    </xf>
    <xf numFmtId="0" fontId="30" fillId="0" borderId="0" xfId="0" applyFont="1"/>
    <xf numFmtId="165" fontId="35" fillId="0" borderId="14" xfId="2" applyNumberFormat="1" applyFont="1" applyFill="1" applyBorder="1" applyAlignment="1">
      <alignment horizontal="center" wrapText="1"/>
    </xf>
    <xf numFmtId="164" fontId="33" fillId="0" borderId="20" xfId="1" applyNumberFormat="1" applyFont="1" applyFill="1" applyBorder="1" applyAlignment="1">
      <alignment horizontal="center" wrapText="1"/>
    </xf>
    <xf numFmtId="164" fontId="33" fillId="0" borderId="22" xfId="2" applyNumberFormat="1" applyFont="1" applyFill="1" applyBorder="1" applyAlignment="1">
      <alignment horizontal="center" wrapText="1"/>
    </xf>
    <xf numFmtId="0" fontId="14" fillId="0" borderId="0" xfId="0" applyFont="1" applyAlignment="1">
      <alignment horizontal="left" vertical="top" wrapText="1"/>
    </xf>
    <xf numFmtId="0" fontId="24" fillId="0" borderId="0" xfId="0" applyFont="1" applyBorder="1" applyAlignment="1">
      <alignment horizontal="left" vertical="top" wrapText="1"/>
    </xf>
    <xf numFmtId="0" fontId="47" fillId="0" borderId="0" xfId="0" applyFont="1" applyAlignment="1">
      <alignment vertical="center"/>
    </xf>
    <xf numFmtId="0" fontId="0" fillId="0" borderId="0" xfId="0" applyFont="1" applyFill="1" applyBorder="1"/>
    <xf numFmtId="0" fontId="48" fillId="0" borderId="0" xfId="0" applyFont="1"/>
    <xf numFmtId="169" fontId="0" fillId="0" borderId="0" xfId="3" applyNumberFormat="1" applyFont="1"/>
    <xf numFmtId="164" fontId="0" fillId="0" borderId="0" xfId="0" applyNumberFormat="1" applyFont="1"/>
    <xf numFmtId="10" fontId="0" fillId="0" borderId="0" xfId="3" applyNumberFormat="1" applyFont="1"/>
    <xf numFmtId="168" fontId="0" fillId="0" borderId="0" xfId="0" applyNumberFormat="1" applyFont="1" applyAlignment="1">
      <alignment horizontal="right"/>
    </xf>
    <xf numFmtId="0" fontId="48" fillId="0" borderId="0" xfId="0" applyFont="1" applyFill="1"/>
    <xf numFmtId="166" fontId="0" fillId="0" borderId="0" xfId="2" applyNumberFormat="1" applyFont="1" applyFill="1"/>
    <xf numFmtId="166" fontId="48" fillId="0" borderId="0" xfId="0" applyNumberFormat="1" applyFont="1" applyFill="1"/>
    <xf numFmtId="164" fontId="48" fillId="0" borderId="0" xfId="0" applyNumberFormat="1" applyFont="1" applyFill="1" applyBorder="1"/>
    <xf numFmtId="164" fontId="47" fillId="0" borderId="0" xfId="1" applyNumberFormat="1" applyFont="1" applyFill="1" applyBorder="1"/>
    <xf numFmtId="164" fontId="49" fillId="0" borderId="0" xfId="1" applyNumberFormat="1" applyFont="1" applyFill="1" applyBorder="1"/>
    <xf numFmtId="0" fontId="2" fillId="0" borderId="0" xfId="0" applyFont="1" applyFill="1" applyBorder="1"/>
    <xf numFmtId="0" fontId="2" fillId="0" borderId="0" xfId="0" applyFont="1"/>
    <xf numFmtId="0" fontId="47" fillId="0" borderId="0" xfId="0" applyFont="1" applyBorder="1"/>
    <xf numFmtId="164" fontId="0" fillId="0" borderId="0" xfId="1" applyNumberFormat="1" applyFont="1"/>
    <xf numFmtId="0" fontId="50" fillId="0" borderId="0" xfId="0" applyFont="1"/>
    <xf numFmtId="10" fontId="32" fillId="0" borderId="3" xfId="3" applyNumberFormat="1" applyFont="1" applyFill="1" applyBorder="1" applyAlignment="1" applyProtection="1"/>
    <xf numFmtId="10" fontId="32" fillId="0" borderId="0" xfId="3" applyNumberFormat="1" applyFont="1" applyFill="1" applyBorder="1"/>
    <xf numFmtId="169" fontId="24" fillId="0" borderId="0" xfId="3" applyNumberFormat="1" applyFont="1"/>
    <xf numFmtId="0" fontId="14" fillId="0" borderId="0" xfId="0" applyFont="1" applyFill="1" applyBorder="1" applyAlignment="1" applyProtection="1"/>
    <xf numFmtId="0" fontId="24" fillId="0" borderId="26" xfId="0" applyFont="1" applyFill="1" applyBorder="1" applyAlignment="1">
      <alignment horizontal="left"/>
    </xf>
    <xf numFmtId="0" fontId="24" fillId="0" borderId="0" xfId="1" applyNumberFormat="1" applyFont="1"/>
    <xf numFmtId="3" fontId="24" fillId="0" borderId="0" xfId="1" applyNumberFormat="1" applyFont="1"/>
    <xf numFmtId="3" fontId="32" fillId="0" borderId="2" xfId="1" applyNumberFormat="1" applyFont="1" applyBorder="1"/>
    <xf numFmtId="165" fontId="24" fillId="0" borderId="5" xfId="1" applyNumberFormat="1" applyFont="1" applyBorder="1"/>
    <xf numFmtId="165" fontId="24" fillId="0" borderId="0" xfId="1" applyNumberFormat="1" applyFont="1" applyBorder="1"/>
    <xf numFmtId="165" fontId="24" fillId="0" borderId="6" xfId="1" applyNumberFormat="1" applyFont="1" applyBorder="1"/>
    <xf numFmtId="165" fontId="24" fillId="0" borderId="8" xfId="1" applyNumberFormat="1" applyFont="1" applyBorder="1"/>
    <xf numFmtId="0" fontId="24" fillId="0" borderId="7" xfId="0" applyFont="1" applyBorder="1"/>
    <xf numFmtId="3" fontId="32" fillId="0" borderId="2" xfId="0" applyNumberFormat="1" applyFont="1" applyBorder="1"/>
    <xf numFmtId="3" fontId="32" fillId="0" borderId="5" xfId="0" applyNumberFormat="1" applyFont="1" applyFill="1" applyBorder="1"/>
    <xf numFmtId="164" fontId="33" fillId="0" borderId="24" xfId="1" applyNumberFormat="1" applyFont="1" applyFill="1" applyBorder="1" applyAlignment="1">
      <alignment horizontal="center" wrapText="1"/>
    </xf>
    <xf numFmtId="7" fontId="24" fillId="0" borderId="6" xfId="2" applyNumberFormat="1" applyFont="1" applyBorder="1"/>
    <xf numFmtId="7" fontId="24" fillId="0" borderId="8" xfId="2" applyNumberFormat="1" applyFont="1" applyBorder="1"/>
    <xf numFmtId="165" fontId="24" fillId="0" borderId="0" xfId="1" applyNumberFormat="1" applyFont="1"/>
    <xf numFmtId="165" fontId="24" fillId="0" borderId="0" xfId="0" applyNumberFormat="1" applyFont="1"/>
    <xf numFmtId="0" fontId="35" fillId="0" borderId="22" xfId="0" applyFont="1" applyFill="1" applyBorder="1"/>
    <xf numFmtId="0" fontId="24" fillId="0" borderId="8" xfId="0" applyFont="1" applyFill="1" applyBorder="1" applyAlignment="1">
      <alignment horizontal="left"/>
    </xf>
    <xf numFmtId="0" fontId="35" fillId="0" borderId="12" xfId="0" applyFont="1" applyFill="1" applyBorder="1" applyAlignment="1">
      <alignment horizontal="left"/>
    </xf>
    <xf numFmtId="164" fontId="24" fillId="0" borderId="25" xfId="1" applyNumberFormat="1" applyFont="1" applyFill="1" applyBorder="1" applyAlignment="1" applyProtection="1"/>
    <xf numFmtId="164" fontId="24" fillId="0" borderId="0" xfId="1" applyNumberFormat="1" applyFont="1" applyFill="1" applyBorder="1" applyAlignment="1" applyProtection="1"/>
    <xf numFmtId="0" fontId="24" fillId="0" borderId="31" xfId="0" applyFont="1" applyBorder="1"/>
    <xf numFmtId="0" fontId="35" fillId="0" borderId="32" xfId="0" applyFont="1" applyFill="1" applyBorder="1"/>
    <xf numFmtId="0" fontId="35" fillId="0" borderId="12" xfId="0" applyFont="1" applyBorder="1" applyAlignment="1">
      <alignment horizontal="left"/>
    </xf>
    <xf numFmtId="0" fontId="12" fillId="0" borderId="10" xfId="0" applyFont="1" applyBorder="1"/>
    <xf numFmtId="0" fontId="0" fillId="0" borderId="10" xfId="0" applyFont="1" applyBorder="1"/>
    <xf numFmtId="168" fontId="24" fillId="0" borderId="0" xfId="1" applyNumberFormat="1" applyFont="1"/>
    <xf numFmtId="165" fontId="32" fillId="0" borderId="0" xfId="1" applyNumberFormat="1" applyFont="1"/>
    <xf numFmtId="0" fontId="35" fillId="0" borderId="0" xfId="0" applyFont="1" applyFill="1" applyBorder="1" applyAlignment="1">
      <alignment horizontal="left"/>
    </xf>
    <xf numFmtId="164" fontId="32" fillId="0" borderId="0" xfId="1" applyNumberFormat="1" applyFont="1" applyFill="1" applyBorder="1" applyAlignment="1">
      <alignment horizontal="right"/>
    </xf>
    <xf numFmtId="37" fontId="32" fillId="0" borderId="0" xfId="1" applyNumberFormat="1" applyFont="1" applyFill="1" applyBorder="1" applyAlignment="1" applyProtection="1"/>
    <xf numFmtId="164" fontId="32" fillId="0" borderId="0" xfId="1" applyNumberFormat="1" applyFont="1" applyFill="1" applyBorder="1"/>
    <xf numFmtId="0" fontId="33" fillId="0" borderId="0" xfId="0" applyFont="1" applyFill="1" applyBorder="1" applyAlignment="1">
      <alignment horizontal="left"/>
    </xf>
    <xf numFmtId="164" fontId="33" fillId="0" borderId="0" xfId="1" applyNumberFormat="1" applyFont="1" applyFill="1" applyBorder="1" applyAlignment="1">
      <alignment horizontal="right"/>
    </xf>
    <xf numFmtId="10" fontId="32" fillId="0" borderId="0" xfId="3" applyNumberFormat="1" applyFont="1" applyFill="1" applyBorder="1" applyAlignment="1" applyProtection="1"/>
    <xf numFmtId="7" fontId="32" fillId="0" borderId="2" xfId="1" applyNumberFormat="1" applyFont="1" applyFill="1" applyBorder="1"/>
    <xf numFmtId="164" fontId="32" fillId="0" borderId="0" xfId="1" applyNumberFormat="1" applyFont="1" applyBorder="1"/>
    <xf numFmtId="165" fontId="32" fillId="0" borderId="0" xfId="1" applyNumberFormat="1" applyFont="1" applyBorder="1"/>
    <xf numFmtId="164" fontId="32" fillId="0" borderId="7" xfId="1" applyNumberFormat="1" applyFont="1" applyBorder="1"/>
    <xf numFmtId="165" fontId="32" fillId="0" borderId="8" xfId="1" applyNumberFormat="1" applyFont="1" applyBorder="1"/>
    <xf numFmtId="5" fontId="32" fillId="0" borderId="0" xfId="1" applyNumberFormat="1" applyFont="1" applyBorder="1"/>
    <xf numFmtId="165" fontId="24" fillId="0" borderId="10" xfId="1" applyNumberFormat="1" applyFont="1" applyBorder="1"/>
    <xf numFmtId="165" fontId="32" fillId="0" borderId="5" xfId="1" applyNumberFormat="1" applyFont="1" applyBorder="1"/>
    <xf numFmtId="49" fontId="24" fillId="0" borderId="6" xfId="0" applyNumberFormat="1" applyFont="1" applyFill="1" applyBorder="1" applyAlignment="1">
      <alignment wrapText="1"/>
    </xf>
    <xf numFmtId="49" fontId="24" fillId="0" borderId="8" xfId="0" applyNumberFormat="1" applyFont="1" applyFill="1" applyBorder="1" applyAlignment="1">
      <alignment wrapText="1"/>
    </xf>
    <xf numFmtId="49" fontId="32" fillId="0" borderId="1" xfId="0" applyNumberFormat="1" applyFont="1" applyFill="1" applyBorder="1" applyAlignment="1">
      <alignment horizontal="center" wrapText="1"/>
    </xf>
    <xf numFmtId="164" fontId="24" fillId="0" borderId="9" xfId="1" applyNumberFormat="1" applyFont="1" applyBorder="1"/>
    <xf numFmtId="0" fontId="35" fillId="0" borderId="10" xfId="0" applyFont="1" applyFill="1" applyBorder="1" applyAlignment="1">
      <alignment horizontal="left"/>
    </xf>
    <xf numFmtId="164" fontId="35" fillId="0" borderId="34" xfId="1" applyNumberFormat="1" applyFont="1" applyFill="1" applyBorder="1" applyAlignment="1">
      <alignment horizontal="center" wrapText="1"/>
    </xf>
    <xf numFmtId="168" fontId="33" fillId="0" borderId="29" xfId="2" applyNumberFormat="1" applyFont="1" applyFill="1" applyBorder="1" applyAlignment="1">
      <alignment horizontal="center" wrapText="1"/>
    </xf>
    <xf numFmtId="0" fontId="39" fillId="0" borderId="4" xfId="5" applyFont="1" applyFill="1" applyBorder="1"/>
    <xf numFmtId="0" fontId="14" fillId="0" borderId="11" xfId="0" applyFont="1" applyFill="1" applyBorder="1"/>
    <xf numFmtId="164" fontId="14" fillId="0" borderId="10" xfId="1" applyNumberFormat="1" applyFont="1" applyFill="1" applyBorder="1" applyAlignment="1">
      <alignment horizontal="center"/>
    </xf>
    <xf numFmtId="0" fontId="35" fillId="0" borderId="10" xfId="0" applyFont="1" applyFill="1" applyBorder="1" applyAlignment="1">
      <alignment horizontal="left" wrapText="1"/>
    </xf>
    <xf numFmtId="164" fontId="35" fillId="0" borderId="34" xfId="2" applyNumberFormat="1" applyFont="1" applyFill="1" applyBorder="1" applyAlignment="1">
      <alignment horizontal="center" wrapText="1"/>
    </xf>
    <xf numFmtId="165" fontId="24" fillId="0" borderId="11" xfId="1" applyNumberFormat="1" applyFont="1" applyBorder="1"/>
    <xf numFmtId="0" fontId="33" fillId="0" borderId="11" xfId="0" applyFont="1" applyFill="1" applyBorder="1"/>
    <xf numFmtId="164" fontId="24" fillId="0" borderId="8" xfId="1" applyNumberFormat="1" applyFont="1" applyFill="1" applyBorder="1" applyAlignment="1">
      <alignment horizontal="left"/>
    </xf>
    <xf numFmtId="164" fontId="14" fillId="0" borderId="13" xfId="1" applyNumberFormat="1" applyFont="1" applyFill="1" applyBorder="1" applyAlignment="1">
      <alignment horizontal="left"/>
    </xf>
    <xf numFmtId="164" fontId="14" fillId="0" borderId="15" xfId="1" applyNumberFormat="1" applyFont="1" applyFill="1" applyBorder="1" applyAlignment="1">
      <alignment horizontal="left"/>
    </xf>
    <xf numFmtId="164" fontId="14" fillId="0" borderId="16" xfId="1" applyNumberFormat="1" applyFont="1" applyFill="1" applyBorder="1" applyAlignment="1">
      <alignment horizontal="left"/>
    </xf>
    <xf numFmtId="164" fontId="33" fillId="0" borderId="24" xfId="1" applyNumberFormat="1" applyFont="1" applyFill="1" applyBorder="1" applyAlignment="1">
      <alignment horizontal="center"/>
    </xf>
    <xf numFmtId="164" fontId="33" fillId="0" borderId="23" xfId="1" applyNumberFormat="1" applyFont="1" applyFill="1" applyBorder="1" applyAlignment="1">
      <alignment horizontal="center"/>
    </xf>
    <xf numFmtId="164" fontId="33" fillId="0" borderId="29" xfId="1" applyNumberFormat="1" applyFont="1" applyFill="1" applyBorder="1" applyAlignment="1">
      <alignment horizontal="center"/>
    </xf>
    <xf numFmtId="0" fontId="14" fillId="0" borderId="16" xfId="0" applyFont="1" applyFill="1" applyBorder="1"/>
    <xf numFmtId="0" fontId="32" fillId="0" borderId="6" xfId="1" applyNumberFormat="1" applyFont="1" applyBorder="1"/>
    <xf numFmtId="0" fontId="32" fillId="0" borderId="8" xfId="1" applyNumberFormat="1" applyFont="1" applyBorder="1"/>
    <xf numFmtId="3" fontId="32" fillId="0" borderId="8" xfId="1" applyNumberFormat="1" applyFont="1" applyBorder="1"/>
    <xf numFmtId="3" fontId="32" fillId="0" borderId="3" xfId="0" applyNumberFormat="1" applyFont="1" applyFill="1" applyBorder="1" applyAlignment="1">
      <alignment horizontal="right" vertical="top" wrapText="1"/>
    </xf>
    <xf numFmtId="164" fontId="33" fillId="0" borderId="35" xfId="1" applyNumberFormat="1" applyFont="1" applyFill="1" applyBorder="1" applyAlignment="1">
      <alignment wrapText="1"/>
    </xf>
    <xf numFmtId="0" fontId="32" fillId="0" borderId="11" xfId="0" applyFont="1" applyFill="1" applyBorder="1" applyAlignment="1">
      <alignment wrapText="1"/>
    </xf>
    <xf numFmtId="0" fontId="14" fillId="0" borderId="8" xfId="0" applyFont="1" applyFill="1" applyBorder="1" applyAlignment="1">
      <alignment horizontal="left"/>
    </xf>
    <xf numFmtId="49" fontId="33" fillId="0" borderId="12" xfId="0" applyNumberFormat="1" applyFont="1" applyFill="1" applyBorder="1" applyAlignment="1">
      <alignment wrapText="1"/>
    </xf>
    <xf numFmtId="3" fontId="14" fillId="0" borderId="8" xfId="0" applyNumberFormat="1" applyFont="1" applyFill="1" applyBorder="1" applyAlignment="1" applyProtection="1"/>
    <xf numFmtId="164" fontId="33" fillId="0" borderId="22" xfId="1" applyNumberFormat="1" applyFont="1" applyFill="1" applyBorder="1" applyAlignment="1">
      <alignment wrapText="1"/>
    </xf>
    <xf numFmtId="0" fontId="32" fillId="0" borderId="11" xfId="0" applyFont="1" applyFill="1" applyBorder="1" applyAlignment="1">
      <alignment vertical="center" wrapText="1"/>
    </xf>
    <xf numFmtId="0" fontId="7" fillId="0" borderId="6" xfId="0" applyFont="1" applyBorder="1" applyAlignment="1">
      <alignment vertical="center"/>
    </xf>
    <xf numFmtId="0" fontId="24" fillId="0" borderId="6" xfId="0" applyFont="1" applyBorder="1"/>
    <xf numFmtId="0" fontId="24" fillId="0" borderId="8" xfId="0" applyFont="1" applyBorder="1"/>
    <xf numFmtId="0" fontId="14" fillId="3" borderId="11" xfId="0" applyFont="1" applyFill="1" applyBorder="1" applyAlignment="1">
      <alignment vertical="center" wrapText="1"/>
    </xf>
    <xf numFmtId="164" fontId="35" fillId="0" borderId="35" xfId="1" applyNumberFormat="1" applyFont="1" applyBorder="1" applyAlignment="1">
      <alignment horizontal="center" wrapText="1"/>
    </xf>
    <xf numFmtId="0" fontId="32" fillId="4" borderId="12" xfId="0" applyFont="1" applyFill="1" applyBorder="1" applyAlignment="1">
      <alignment horizontal="left"/>
    </xf>
    <xf numFmtId="164" fontId="24" fillId="0" borderId="0" xfId="1" applyNumberFormat="1" applyFont="1" applyBorder="1" applyAlignment="1">
      <alignment horizontal="right"/>
    </xf>
    <xf numFmtId="164" fontId="32" fillId="4" borderId="28" xfId="1" applyNumberFormat="1" applyFont="1" applyFill="1" applyBorder="1"/>
    <xf numFmtId="165" fontId="32" fillId="4" borderId="12" xfId="0" applyNumberFormat="1" applyFont="1" applyFill="1" applyBorder="1" applyAlignment="1">
      <alignment horizontal="right"/>
    </xf>
    <xf numFmtId="164" fontId="24" fillId="0" borderId="8" xfId="1" applyNumberFormat="1" applyFont="1" applyBorder="1" applyAlignment="1">
      <alignment horizontal="right"/>
    </xf>
    <xf numFmtId="164" fontId="24" fillId="0" borderId="7" xfId="1" applyNumberFormat="1" applyFont="1" applyBorder="1" applyAlignment="1">
      <alignment horizontal="right"/>
    </xf>
    <xf numFmtId="164" fontId="32" fillId="0" borderId="0" xfId="1" applyNumberFormat="1" applyFont="1" applyBorder="1" applyAlignment="1">
      <alignment horizontal="left"/>
    </xf>
    <xf numFmtId="0" fontId="0" fillId="0" borderId="0" xfId="0" applyBorder="1"/>
    <xf numFmtId="0" fontId="32" fillId="0" borderId="7" xfId="0" applyFont="1" applyFill="1" applyBorder="1" applyAlignment="1"/>
    <xf numFmtId="10" fontId="3" fillId="0" borderId="0" xfId="3" applyNumberFormat="1" applyFont="1" applyBorder="1"/>
    <xf numFmtId="0" fontId="32" fillId="0" borderId="0" xfId="0" applyFont="1" applyFill="1" applyBorder="1" applyAlignment="1"/>
    <xf numFmtId="3" fontId="24" fillId="0" borderId="0" xfId="0" applyNumberFormat="1" applyFont="1" applyBorder="1"/>
    <xf numFmtId="49" fontId="33" fillId="0" borderId="35" xfId="0" applyNumberFormat="1" applyFont="1" applyFill="1" applyBorder="1" applyAlignment="1">
      <alignment horizontal="center" wrapText="1"/>
    </xf>
    <xf numFmtId="164" fontId="33" fillId="0" borderId="22" xfId="1" applyNumberFormat="1" applyFont="1" applyFill="1" applyBorder="1" applyAlignment="1">
      <alignment horizontal="center" wrapText="1"/>
    </xf>
    <xf numFmtId="166" fontId="33" fillId="0" borderId="35" xfId="2" applyNumberFormat="1" applyFont="1" applyFill="1" applyBorder="1" applyAlignment="1">
      <alignment horizontal="center" wrapText="1"/>
    </xf>
    <xf numFmtId="165" fontId="24" fillId="0" borderId="8" xfId="2" applyNumberFormat="1" applyFont="1" applyBorder="1"/>
    <xf numFmtId="165" fontId="24" fillId="0" borderId="6" xfId="2" applyNumberFormat="1" applyFont="1" applyBorder="1"/>
    <xf numFmtId="165" fontId="24" fillId="0" borderId="11" xfId="2" applyNumberFormat="1" applyFont="1" applyBorder="1"/>
    <xf numFmtId="165" fontId="32" fillId="0" borderId="3" xfId="2" applyNumberFormat="1" applyFont="1" applyBorder="1"/>
    <xf numFmtId="0" fontId="24" fillId="0" borderId="0" xfId="0" applyFont="1" applyFill="1" applyBorder="1" applyAlignment="1">
      <alignment horizontal="left" vertical="top" wrapText="1"/>
    </xf>
    <xf numFmtId="0" fontId="24" fillId="0" borderId="0" xfId="0" applyFont="1" applyFill="1" applyBorder="1" applyAlignment="1">
      <alignment horizontal="left" vertical="top"/>
    </xf>
    <xf numFmtId="0" fontId="24" fillId="0" borderId="0" xfId="0" applyFont="1" applyFill="1" applyBorder="1" applyAlignment="1">
      <alignment vertical="top"/>
    </xf>
    <xf numFmtId="164" fontId="14" fillId="0" borderId="0" xfId="1" applyNumberFormat="1" applyFont="1" applyFill="1" applyBorder="1" applyAlignment="1" applyProtection="1">
      <alignment horizontal="left" indent="6"/>
    </xf>
    <xf numFmtId="164" fontId="24" fillId="0" borderId="0" xfId="0" applyNumberFormat="1" applyFont="1" applyBorder="1" applyAlignment="1">
      <alignment horizontal="left" indent="8"/>
    </xf>
    <xf numFmtId="164" fontId="32" fillId="0" borderId="23" xfId="1" applyNumberFormat="1" applyFont="1" applyFill="1" applyBorder="1" applyAlignment="1">
      <alignment horizontal="center"/>
    </xf>
    <xf numFmtId="0" fontId="33" fillId="0" borderId="23" xfId="0" applyFont="1" applyFill="1" applyBorder="1" applyAlignment="1">
      <alignment horizontal="center"/>
    </xf>
    <xf numFmtId="0" fontId="32" fillId="0" borderId="29" xfId="0" applyFont="1" applyFill="1" applyBorder="1" applyAlignment="1">
      <alignment horizontal="center"/>
    </xf>
    <xf numFmtId="49" fontId="51" fillId="0" borderId="8" xfId="0" applyNumberFormat="1" applyFont="1" applyFill="1" applyBorder="1" applyAlignment="1">
      <alignment wrapText="1"/>
    </xf>
    <xf numFmtId="165" fontId="52" fillId="0" borderId="0" xfId="2" applyNumberFormat="1" applyFont="1" applyFill="1" applyBorder="1"/>
    <xf numFmtId="37" fontId="52" fillId="0" borderId="0" xfId="1" applyNumberFormat="1" applyFont="1" applyFill="1" applyBorder="1"/>
    <xf numFmtId="168" fontId="51" fillId="0" borderId="0" xfId="2" applyNumberFormat="1" applyFont="1" applyFill="1" applyBorder="1" applyAlignment="1">
      <alignment wrapText="1"/>
    </xf>
    <xf numFmtId="167" fontId="52" fillId="0" borderId="0" xfId="2" applyNumberFormat="1" applyFont="1" applyFill="1" applyBorder="1"/>
    <xf numFmtId="37" fontId="52" fillId="0" borderId="0" xfId="1" applyNumberFormat="1" applyFont="1" applyFill="1" applyBorder="1" applyAlignment="1" applyProtection="1"/>
    <xf numFmtId="168" fontId="52" fillId="0" borderId="0" xfId="2" applyNumberFormat="1" applyFont="1" applyFill="1" applyBorder="1" applyAlignment="1">
      <alignment horizontal="right" wrapText="1"/>
    </xf>
    <xf numFmtId="164" fontId="51" fillId="0" borderId="0" xfId="1" applyNumberFormat="1" applyFont="1" applyBorder="1"/>
    <xf numFmtId="164" fontId="24" fillId="0" borderId="0" xfId="0" applyNumberFormat="1" applyFont="1" applyFill="1"/>
    <xf numFmtId="168" fontId="51" fillId="0" borderId="0" xfId="0" applyNumberFormat="1" applyFont="1" applyFill="1"/>
    <xf numFmtId="164" fontId="51" fillId="0" borderId="0" xfId="1" applyNumberFormat="1" applyFont="1" applyFill="1"/>
    <xf numFmtId="165" fontId="51" fillId="0" borderId="0" xfId="0" applyNumberFormat="1" applyFont="1" applyFill="1"/>
    <xf numFmtId="0" fontId="32" fillId="0" borderId="13" xfId="0" applyFont="1" applyFill="1" applyBorder="1" applyAlignment="1">
      <alignment vertical="center"/>
    </xf>
    <xf numFmtId="0" fontId="32" fillId="0" borderId="12" xfId="0" applyFont="1" applyFill="1" applyBorder="1" applyAlignment="1">
      <alignment horizontal="center"/>
    </xf>
    <xf numFmtId="164" fontId="32" fillId="0" borderId="24" xfId="1" applyNumberFormat="1" applyFont="1" applyFill="1" applyBorder="1" applyAlignment="1">
      <alignment horizontal="center"/>
    </xf>
    <xf numFmtId="3" fontId="14" fillId="0" borderId="6" xfId="0" applyNumberFormat="1" applyFont="1" applyBorder="1" applyAlignment="1"/>
    <xf numFmtId="49" fontId="51" fillId="0" borderId="0" xfId="0" applyNumberFormat="1" applyFont="1" applyFill="1" applyBorder="1" applyAlignment="1">
      <alignment wrapText="1"/>
    </xf>
    <xf numFmtId="37" fontId="52" fillId="0" borderId="0" xfId="1" applyNumberFormat="1" applyFont="1" applyFill="1" applyBorder="1" applyAlignment="1"/>
    <xf numFmtId="168" fontId="32" fillId="0" borderId="22" xfId="1" applyNumberFormat="1" applyFont="1" applyFill="1" applyBorder="1" applyAlignment="1">
      <alignment horizontal="center" wrapText="1"/>
    </xf>
    <xf numFmtId="168" fontId="24" fillId="0" borderId="8" xfId="2" applyNumberFormat="1" applyFont="1" applyFill="1" applyBorder="1" applyAlignment="1">
      <alignment wrapText="1"/>
    </xf>
    <xf numFmtId="168" fontId="51" fillId="0" borderId="8" xfId="2" applyNumberFormat="1" applyFont="1" applyFill="1" applyBorder="1" applyAlignment="1">
      <alignment wrapText="1"/>
    </xf>
    <xf numFmtId="164" fontId="33" fillId="0" borderId="35" xfId="1" applyNumberFormat="1" applyFont="1" applyFill="1" applyBorder="1" applyAlignment="1">
      <alignment horizontal="center" wrapText="1"/>
    </xf>
    <xf numFmtId="168" fontId="24" fillId="0" borderId="8" xfId="1" applyNumberFormat="1" applyFont="1" applyBorder="1"/>
    <xf numFmtId="168" fontId="24" fillId="0" borderId="6" xfId="0" applyNumberFormat="1" applyFont="1" applyBorder="1"/>
    <xf numFmtId="168" fontId="24" fillId="0" borderId="8" xfId="0" applyNumberFormat="1" applyFont="1" applyBorder="1"/>
    <xf numFmtId="164" fontId="14" fillId="0" borderId="8" xfId="1" applyNumberFormat="1" applyFont="1" applyFill="1" applyBorder="1" applyAlignment="1" applyProtection="1">
      <alignment horizontal="left" indent="5"/>
    </xf>
    <xf numFmtId="168" fontId="24" fillId="0" borderId="11" xfId="0" applyNumberFormat="1" applyFont="1" applyBorder="1"/>
    <xf numFmtId="7" fontId="32" fillId="0" borderId="3" xfId="1" applyNumberFormat="1" applyFont="1" applyFill="1" applyBorder="1"/>
    <xf numFmtId="164" fontId="32" fillId="0" borderId="5" xfId="1" applyNumberFormat="1" applyFont="1" applyBorder="1"/>
    <xf numFmtId="0" fontId="52" fillId="0" borderId="10" xfId="0" applyFont="1" applyBorder="1" applyAlignment="1">
      <alignment horizontal="center"/>
    </xf>
    <xf numFmtId="165" fontId="35" fillId="0" borderId="29" xfId="2" applyNumberFormat="1" applyFont="1" applyFill="1" applyBorder="1" applyAlignment="1">
      <alignment horizontal="center" wrapText="1"/>
    </xf>
    <xf numFmtId="165" fontId="24" fillId="0" borderId="8" xfId="1" applyNumberFormat="1" applyFont="1" applyFill="1" applyBorder="1"/>
    <xf numFmtId="165" fontId="24" fillId="0" borderId="33" xfId="1" applyNumberFormat="1" applyFont="1" applyBorder="1"/>
    <xf numFmtId="164" fontId="33" fillId="0" borderId="29" xfId="2" applyNumberFormat="1" applyFont="1" applyFill="1" applyBorder="1" applyAlignment="1">
      <alignment horizontal="center" wrapText="1"/>
    </xf>
    <xf numFmtId="165" fontId="24" fillId="4" borderId="38" xfId="1" applyNumberFormat="1" applyFont="1" applyFill="1" applyBorder="1"/>
    <xf numFmtId="165" fontId="33" fillId="0" borderId="11" xfId="1" applyNumberFormat="1" applyFont="1" applyFill="1" applyBorder="1" applyAlignment="1">
      <alignment horizontal="center" wrapText="1"/>
    </xf>
    <xf numFmtId="5" fontId="33" fillId="0" borderId="6" xfId="1" applyNumberFormat="1" applyFont="1" applyFill="1" applyBorder="1"/>
    <xf numFmtId="165" fontId="33" fillId="0" borderId="11" xfId="2" applyNumberFormat="1" applyFont="1" applyFill="1" applyBorder="1" applyAlignment="1">
      <alignment horizontal="center" wrapText="1"/>
    </xf>
    <xf numFmtId="165" fontId="24" fillId="0" borderId="8" xfId="1" applyNumberFormat="1" applyFont="1" applyBorder="1" applyAlignment="1">
      <alignment horizontal="right"/>
    </xf>
    <xf numFmtId="0" fontId="33" fillId="0" borderId="12" xfId="0" applyFont="1" applyBorder="1" applyAlignment="1">
      <alignment wrapText="1"/>
    </xf>
    <xf numFmtId="3" fontId="24" fillId="0" borderId="27" xfId="1" applyNumberFormat="1" applyFont="1" applyBorder="1"/>
    <xf numFmtId="3" fontId="24" fillId="4" borderId="39" xfId="1" applyNumberFormat="1" applyFont="1" applyFill="1" applyBorder="1"/>
    <xf numFmtId="3" fontId="24" fillId="0" borderId="33" xfId="1" applyNumberFormat="1" applyFont="1" applyBorder="1"/>
    <xf numFmtId="3" fontId="24" fillId="4" borderId="40" xfId="1" applyNumberFormat="1" applyFont="1" applyFill="1" applyBorder="1"/>
    <xf numFmtId="3" fontId="24" fillId="0" borderId="26" xfId="1" applyNumberFormat="1" applyFont="1" applyBorder="1"/>
    <xf numFmtId="3" fontId="24" fillId="4" borderId="30" xfId="1" applyNumberFormat="1" applyFont="1" applyFill="1" applyBorder="1"/>
    <xf numFmtId="164" fontId="32" fillId="0" borderId="12" xfId="1" applyNumberFormat="1" applyFont="1" applyBorder="1" applyAlignment="1">
      <alignment horizontal="center" vertical="center" wrapText="1"/>
    </xf>
    <xf numFmtId="165" fontId="24" fillId="4" borderId="39" xfId="2" applyNumberFormat="1" applyFont="1" applyFill="1" applyBorder="1"/>
    <xf numFmtId="165" fontId="24" fillId="0" borderId="27" xfId="2" applyNumberFormat="1" applyFont="1" applyBorder="1"/>
    <xf numFmtId="165" fontId="24" fillId="0" borderId="27" xfId="1" applyNumberFormat="1" applyFont="1" applyBorder="1"/>
    <xf numFmtId="0" fontId="0" fillId="0" borderId="2" xfId="0" applyBorder="1"/>
    <xf numFmtId="3" fontId="32" fillId="0" borderId="12" xfId="1" applyNumberFormat="1" applyFont="1" applyBorder="1"/>
    <xf numFmtId="3" fontId="32" fillId="0" borderId="28" xfId="1" applyNumberFormat="1" applyFont="1" applyBorder="1"/>
    <xf numFmtId="165" fontId="32" fillId="0" borderId="28" xfId="1" applyNumberFormat="1" applyFont="1" applyBorder="1"/>
    <xf numFmtId="165" fontId="24" fillId="4" borderId="40" xfId="2" applyNumberFormat="1" applyFont="1" applyFill="1" applyBorder="1"/>
    <xf numFmtId="165" fontId="24" fillId="4" borderId="39" xfId="1" applyNumberFormat="1" applyFont="1" applyFill="1" applyBorder="1"/>
    <xf numFmtId="3" fontId="32" fillId="4" borderId="12" xfId="1" applyNumberFormat="1" applyFont="1" applyFill="1" applyBorder="1"/>
    <xf numFmtId="3" fontId="32" fillId="4" borderId="28" xfId="1" applyNumberFormat="1" applyFont="1" applyFill="1" applyBorder="1"/>
    <xf numFmtId="165" fontId="32" fillId="4" borderId="28" xfId="1" applyNumberFormat="1" applyFont="1" applyFill="1" applyBorder="1"/>
    <xf numFmtId="165" fontId="24" fillId="4" borderId="40" xfId="1" applyNumberFormat="1" applyFont="1" applyFill="1" applyBorder="1"/>
    <xf numFmtId="165" fontId="24" fillId="4" borderId="42" xfId="1" applyNumberFormat="1" applyFont="1" applyFill="1" applyBorder="1"/>
    <xf numFmtId="165" fontId="24" fillId="0" borderId="37" xfId="1" applyNumberFormat="1" applyFont="1" applyBorder="1"/>
    <xf numFmtId="165" fontId="32" fillId="4" borderId="3" xfId="1" applyNumberFormat="1" applyFont="1" applyFill="1" applyBorder="1"/>
    <xf numFmtId="165" fontId="32" fillId="0" borderId="3" xfId="1" applyNumberFormat="1" applyFont="1" applyBorder="1"/>
    <xf numFmtId="3" fontId="32" fillId="0" borderId="16" xfId="1" applyNumberFormat="1" applyFont="1" applyBorder="1"/>
    <xf numFmtId="3" fontId="32" fillId="0" borderId="41" xfId="1" applyNumberFormat="1" applyFont="1" applyBorder="1"/>
    <xf numFmtId="165" fontId="32" fillId="0" borderId="11" xfId="1" applyNumberFormat="1" applyFont="1" applyBorder="1"/>
    <xf numFmtId="164" fontId="24" fillId="4" borderId="26" xfId="1" applyNumberFormat="1" applyFont="1" applyFill="1" applyBorder="1" applyAlignment="1">
      <alignment horizontal="right"/>
    </xf>
    <xf numFmtId="164" fontId="24" fillId="0" borderId="26" xfId="1" applyNumberFormat="1" applyFont="1" applyFill="1" applyBorder="1" applyAlignment="1">
      <alignment horizontal="right"/>
    </xf>
    <xf numFmtId="165" fontId="24" fillId="4" borderId="26" xfId="1" applyNumberFormat="1" applyFont="1" applyFill="1" applyBorder="1" applyAlignment="1">
      <alignment horizontal="right"/>
    </xf>
    <xf numFmtId="165" fontId="24" fillId="0" borderId="26" xfId="1" applyNumberFormat="1" applyFont="1" applyFill="1" applyBorder="1" applyAlignment="1">
      <alignment horizontal="right"/>
    </xf>
    <xf numFmtId="0" fontId="35" fillId="0" borderId="12" xfId="0" applyFont="1" applyBorder="1" applyAlignment="1">
      <alignment horizontal="center" wrapText="1"/>
    </xf>
    <xf numFmtId="164" fontId="35" fillId="0" borderId="28" xfId="2" applyNumberFormat="1" applyFont="1" applyFill="1" applyBorder="1"/>
    <xf numFmtId="5" fontId="35" fillId="0" borderId="12" xfId="1" applyNumberFormat="1" applyFont="1" applyFill="1" applyBorder="1" applyAlignment="1">
      <alignment horizontal="right"/>
    </xf>
    <xf numFmtId="164" fontId="35" fillId="0" borderId="12" xfId="2" applyNumberFormat="1" applyFont="1" applyBorder="1" applyAlignment="1">
      <alignment horizontal="center" wrapText="1"/>
    </xf>
    <xf numFmtId="164" fontId="35" fillId="0" borderId="2" xfId="2" applyNumberFormat="1" applyFont="1" applyBorder="1" applyAlignment="1">
      <alignment horizontal="center" wrapText="1"/>
    </xf>
    <xf numFmtId="164" fontId="35" fillId="0" borderId="1" xfId="2" applyNumberFormat="1" applyFont="1" applyBorder="1" applyAlignment="1">
      <alignment horizontal="center" wrapText="1"/>
    </xf>
    <xf numFmtId="165" fontId="24" fillId="0" borderId="0" xfId="1" applyNumberFormat="1" applyFont="1" applyBorder="1" applyAlignment="1">
      <alignment horizontal="right"/>
    </xf>
    <xf numFmtId="165" fontId="24" fillId="0" borderId="0" xfId="0" applyNumberFormat="1" applyFont="1" applyFill="1" applyBorder="1"/>
    <xf numFmtId="165" fontId="24" fillId="0" borderId="8" xfId="0" applyNumberFormat="1" applyFont="1" applyFill="1" applyBorder="1"/>
    <xf numFmtId="1" fontId="24" fillId="0" borderId="0" xfId="0" applyNumberFormat="1" applyFont="1"/>
    <xf numFmtId="0" fontId="33" fillId="0" borderId="13" xfId="0" applyFont="1" applyBorder="1" applyAlignment="1">
      <alignment wrapText="1"/>
    </xf>
    <xf numFmtId="0" fontId="33" fillId="0" borderId="12" xfId="0" applyFont="1" applyBorder="1" applyAlignment="1">
      <alignment horizontal="center" wrapText="1"/>
    </xf>
    <xf numFmtId="3" fontId="32" fillId="0" borderId="43" xfId="1" applyNumberFormat="1" applyFont="1" applyBorder="1"/>
    <xf numFmtId="0" fontId="0" fillId="0" borderId="12" xfId="0" applyBorder="1"/>
    <xf numFmtId="0" fontId="21" fillId="0" borderId="0" xfId="0" applyFont="1" applyAlignment="1">
      <alignment wrapText="1"/>
    </xf>
    <xf numFmtId="0" fontId="3" fillId="0" borderId="0" xfId="0" applyFont="1" applyAlignment="1">
      <alignment wrapText="1"/>
    </xf>
    <xf numFmtId="0" fontId="32" fillId="0" borderId="12" xfId="0" applyFont="1" applyBorder="1" applyAlignment="1">
      <alignment wrapText="1"/>
    </xf>
    <xf numFmtId="164" fontId="32" fillId="0" borderId="12" xfId="1" applyNumberFormat="1" applyFont="1" applyBorder="1" applyAlignment="1">
      <alignment wrapText="1"/>
    </xf>
    <xf numFmtId="0" fontId="14" fillId="0" borderId="0" xfId="0" applyFont="1" applyAlignment="1">
      <alignment horizontal="left" vertical="top" wrapText="1"/>
    </xf>
    <xf numFmtId="0" fontId="24" fillId="0" borderId="13" xfId="0" applyFont="1" applyBorder="1"/>
    <xf numFmtId="165" fontId="24" fillId="0" borderId="5" xfId="2" applyNumberFormat="1" applyFont="1" applyBorder="1"/>
    <xf numFmtId="0" fontId="24" fillId="0" borderId="15" xfId="0" applyFont="1" applyBorder="1"/>
    <xf numFmtId="165" fontId="24" fillId="0" borderId="0" xfId="2" applyNumberFormat="1" applyFont="1" applyBorder="1"/>
    <xf numFmtId="3" fontId="32" fillId="0" borderId="12" xfId="1" applyNumberFormat="1" applyFont="1" applyFill="1" applyBorder="1"/>
    <xf numFmtId="0" fontId="24" fillId="0" borderId="0" xfId="0" applyFont="1" applyFill="1" applyBorder="1" applyAlignment="1">
      <alignment horizontal="left" vertical="top" wrapText="1"/>
    </xf>
    <xf numFmtId="0" fontId="51" fillId="0" borderId="15" xfId="0" applyFont="1" applyFill="1" applyBorder="1"/>
    <xf numFmtId="0" fontId="51" fillId="0" borderId="7" xfId="0" applyFont="1" applyFill="1" applyBorder="1"/>
    <xf numFmtId="0" fontId="51" fillId="0" borderId="0" xfId="0" applyFont="1" applyFill="1" applyBorder="1"/>
    <xf numFmtId="3" fontId="53" fillId="0" borderId="0" xfId="1" applyNumberFormat="1" applyFont="1" applyBorder="1"/>
    <xf numFmtId="165" fontId="53" fillId="0" borderId="0" xfId="1" applyNumberFormat="1" applyFont="1" applyBorder="1"/>
    <xf numFmtId="3" fontId="53" fillId="0" borderId="5" xfId="1" applyNumberFormat="1" applyFont="1" applyBorder="1"/>
    <xf numFmtId="165" fontId="53" fillId="0" borderId="5" xfId="1" applyNumberFormat="1" applyFont="1" applyBorder="1"/>
    <xf numFmtId="0" fontId="51" fillId="0" borderId="0" xfId="0" applyFont="1" applyBorder="1"/>
    <xf numFmtId="165" fontId="24" fillId="4" borderId="42" xfId="2" applyNumberFormat="1" applyFont="1" applyFill="1" applyBorder="1"/>
    <xf numFmtId="165" fontId="24" fillId="0" borderId="37" xfId="2" applyNumberFormat="1" applyFont="1" applyBorder="1"/>
    <xf numFmtId="165" fontId="24" fillId="4" borderId="44" xfId="1" applyNumberFormat="1" applyFont="1" applyFill="1" applyBorder="1"/>
    <xf numFmtId="165" fontId="24" fillId="0" borderId="45" xfId="1" applyNumberFormat="1" applyFont="1" applyBorder="1"/>
    <xf numFmtId="0" fontId="7" fillId="0" borderId="12" xfId="0" applyFont="1" applyBorder="1" applyAlignment="1">
      <alignment horizontal="center"/>
    </xf>
    <xf numFmtId="0" fontId="32" fillId="0" borderId="21" xfId="0" applyFont="1" applyFill="1" applyBorder="1" applyAlignment="1">
      <alignment horizontal="center" wrapText="1"/>
    </xf>
    <xf numFmtId="164" fontId="24" fillId="4" borderId="39" xfId="1" applyNumberFormat="1" applyFont="1" applyFill="1" applyBorder="1"/>
    <xf numFmtId="164" fontId="24" fillId="0" borderId="27" xfId="1" applyNumberFormat="1" applyFont="1" applyBorder="1"/>
    <xf numFmtId="164" fontId="32" fillId="0" borderId="28" xfId="1" applyNumberFormat="1" applyFont="1" applyBorder="1"/>
    <xf numFmtId="3" fontId="47" fillId="0" borderId="0" xfId="0" applyNumberFormat="1" applyFont="1" applyAlignment="1">
      <alignment vertical="center"/>
    </xf>
    <xf numFmtId="3" fontId="0" fillId="0" borderId="0" xfId="0" applyNumberFormat="1" applyFont="1"/>
    <xf numFmtId="165" fontId="0" fillId="0" borderId="0" xfId="0" applyNumberFormat="1" applyFont="1"/>
    <xf numFmtId="165" fontId="47" fillId="0" borderId="0" xfId="0" applyNumberFormat="1" applyFont="1" applyAlignment="1">
      <alignment vertical="center"/>
    </xf>
    <xf numFmtId="3" fontId="32" fillId="0" borderId="28" xfId="1" applyNumberFormat="1" applyFont="1" applyFill="1" applyBorder="1"/>
    <xf numFmtId="165" fontId="24" fillId="0" borderId="44" xfId="1" applyNumberFormat="1" applyFont="1" applyFill="1" applyBorder="1"/>
    <xf numFmtId="37" fontId="51" fillId="0" borderId="0" xfId="1" applyNumberFormat="1" applyFont="1" applyFill="1" applyBorder="1" applyAlignment="1" applyProtection="1"/>
    <xf numFmtId="37" fontId="51" fillId="0" borderId="10" xfId="0" applyNumberFormat="1" applyFont="1" applyFill="1" applyBorder="1" applyAlignment="1" applyProtection="1"/>
    <xf numFmtId="165" fontId="32" fillId="2" borderId="28" xfId="2" applyNumberFormat="1" applyFont="1" applyFill="1" applyBorder="1"/>
    <xf numFmtId="0" fontId="26" fillId="0" borderId="0" xfId="6" applyFont="1" applyAlignment="1">
      <alignment horizontal="center"/>
    </xf>
    <xf numFmtId="0" fontId="55" fillId="0" borderId="0" xfId="18" applyAlignment="1">
      <alignment wrapText="1"/>
    </xf>
    <xf numFmtId="0" fontId="32" fillId="0" borderId="3" xfId="0" applyFont="1" applyFill="1" applyBorder="1" applyAlignment="1">
      <alignment horizontal="center"/>
    </xf>
    <xf numFmtId="49" fontId="33" fillId="0" borderId="20" xfId="0" applyNumberFormat="1" applyFont="1" applyFill="1" applyBorder="1" applyAlignment="1">
      <alignment horizontal="center" wrapText="1"/>
    </xf>
    <xf numFmtId="3" fontId="32" fillId="4" borderId="36" xfId="1" applyNumberFormat="1" applyFont="1" applyFill="1" applyBorder="1"/>
    <xf numFmtId="0" fontId="14" fillId="0" borderId="0" xfId="0" applyFont="1" applyAlignment="1">
      <alignment horizontal="left" vertical="top" wrapText="1"/>
    </xf>
    <xf numFmtId="0" fontId="32" fillId="0" borderId="1" xfId="0" applyFont="1" applyFill="1" applyBorder="1" applyAlignment="1">
      <alignment horizontal="center"/>
    </xf>
    <xf numFmtId="0" fontId="32" fillId="0" borderId="3" xfId="0" applyFont="1" applyFill="1" applyBorder="1" applyAlignment="1">
      <alignment horizontal="center"/>
    </xf>
    <xf numFmtId="164" fontId="32" fillId="0" borderId="21" xfId="1" applyNumberFormat="1" applyFont="1" applyFill="1" applyBorder="1" applyAlignment="1">
      <alignment horizontal="center" wrapText="1"/>
    </xf>
    <xf numFmtId="0" fontId="52" fillId="0" borderId="0" xfId="0" applyFont="1" applyFill="1" applyAlignment="1" applyProtection="1"/>
    <xf numFmtId="0" fontId="53" fillId="0" borderId="10" xfId="0" applyFont="1" applyFill="1" applyBorder="1" applyAlignment="1">
      <alignment horizontal="center" vertical="center" wrapText="1"/>
    </xf>
    <xf numFmtId="0" fontId="51" fillId="0" borderId="15" xfId="0" applyFont="1" applyBorder="1"/>
    <xf numFmtId="164" fontId="51" fillId="0" borderId="7" xfId="1" applyNumberFormat="1" applyFont="1" applyBorder="1"/>
    <xf numFmtId="165" fontId="51" fillId="0" borderId="0" xfId="2" applyNumberFormat="1" applyFont="1" applyBorder="1"/>
    <xf numFmtId="165" fontId="51" fillId="0" borderId="8" xfId="2" applyNumberFormat="1" applyFont="1" applyBorder="1"/>
    <xf numFmtId="165" fontId="14" fillId="0" borderId="0" xfId="0" applyNumberFormat="1" applyFont="1"/>
    <xf numFmtId="0" fontId="0" fillId="0" borderId="7" xfId="0" applyBorder="1"/>
    <xf numFmtId="9" fontId="3" fillId="0" borderId="0" xfId="3" applyFont="1" applyAlignment="1">
      <alignment wrapText="1"/>
    </xf>
    <xf numFmtId="0" fontId="14" fillId="3" borderId="10" xfId="0" applyFont="1" applyFill="1" applyBorder="1" applyAlignment="1">
      <alignment horizontal="center"/>
    </xf>
    <xf numFmtId="0" fontId="24" fillId="0" borderId="16" xfId="0" applyFont="1" applyBorder="1" applyAlignment="1">
      <alignment horizontal="left" vertical="center" wrapText="1"/>
    </xf>
    <xf numFmtId="168" fontId="32" fillId="0" borderId="5" xfId="1" applyNumberFormat="1" applyFont="1" applyBorder="1"/>
    <xf numFmtId="168" fontId="32" fillId="0" borderId="6" xfId="1" applyNumberFormat="1" applyFont="1" applyBorder="1"/>
    <xf numFmtId="168" fontId="52" fillId="0" borderId="8" xfId="2" applyNumberFormat="1" applyFont="1" applyFill="1" applyBorder="1" applyAlignment="1">
      <alignment horizontal="right" wrapText="1"/>
    </xf>
    <xf numFmtId="0" fontId="32" fillId="0" borderId="3" xfId="0" applyFont="1" applyFill="1" applyBorder="1" applyAlignment="1">
      <alignment horizontal="center"/>
    </xf>
    <xf numFmtId="0" fontId="24" fillId="0" borderId="13" xfId="0" applyFont="1" applyBorder="1" applyAlignment="1">
      <alignment vertical="center"/>
    </xf>
    <xf numFmtId="0" fontId="24" fillId="2" borderId="15" xfId="0" applyFont="1" applyFill="1" applyBorder="1" applyAlignment="1">
      <alignment vertical="center"/>
    </xf>
    <xf numFmtId="0" fontId="24" fillId="0" borderId="16" xfId="0" applyFont="1" applyBorder="1" applyAlignment="1">
      <alignment vertical="center" wrapText="1"/>
    </xf>
    <xf numFmtId="0" fontId="24" fillId="2" borderId="13" xfId="0" applyFont="1" applyFill="1" applyBorder="1" applyAlignment="1">
      <alignment vertical="center"/>
    </xf>
    <xf numFmtId="164" fontId="51" fillId="0" borderId="0" xfId="1" applyNumberFormat="1" applyFont="1"/>
    <xf numFmtId="168" fontId="24" fillId="0" borderId="0" xfId="0" applyNumberFormat="1" applyFont="1" applyFill="1" applyBorder="1"/>
    <xf numFmtId="0" fontId="24" fillId="0" borderId="0" xfId="0" applyFont="1" applyBorder="1" applyAlignment="1">
      <alignment horizontal="left" vertical="top" wrapText="1"/>
    </xf>
    <xf numFmtId="0" fontId="0" fillId="0" borderId="0" xfId="0" applyAlignment="1">
      <alignment wrapText="1"/>
    </xf>
    <xf numFmtId="0" fontId="14" fillId="0" borderId="0" xfId="0" applyFont="1" applyBorder="1" applyAlignment="1">
      <alignment horizontal="left" wrapText="1"/>
    </xf>
    <xf numFmtId="0" fontId="24" fillId="0" borderId="24" xfId="0" applyFont="1" applyBorder="1" applyAlignment="1">
      <alignment horizontal="center" wrapText="1"/>
    </xf>
    <xf numFmtId="0" fontId="24" fillId="0" borderId="23" xfId="0" applyFont="1" applyBorder="1" applyAlignment="1">
      <alignment horizontal="center" wrapText="1"/>
    </xf>
    <xf numFmtId="0" fontId="51" fillId="0" borderId="23" xfId="0" applyFont="1" applyBorder="1" applyAlignment="1">
      <alignment horizontal="center" wrapText="1"/>
    </xf>
    <xf numFmtId="3" fontId="32" fillId="0" borderId="36" xfId="1" applyNumberFormat="1" applyFont="1" applyFill="1" applyBorder="1"/>
    <xf numFmtId="3" fontId="32" fillId="2" borderId="2" xfId="1" applyNumberFormat="1" applyFont="1" applyFill="1" applyBorder="1"/>
    <xf numFmtId="164" fontId="32" fillId="2" borderId="43" xfId="1" applyNumberFormat="1" applyFont="1" applyFill="1" applyBorder="1"/>
    <xf numFmtId="165" fontId="32" fillId="0" borderId="39" xfId="1" applyNumberFormat="1" applyFont="1" applyBorder="1"/>
    <xf numFmtId="3" fontId="24" fillId="4" borderId="12" xfId="1" applyNumberFormat="1" applyFont="1" applyFill="1" applyBorder="1"/>
    <xf numFmtId="3" fontId="24" fillId="4" borderId="28" xfId="1" applyNumberFormat="1" applyFont="1" applyFill="1" applyBorder="1"/>
    <xf numFmtId="165" fontId="24" fillId="4" borderId="28" xfId="1" applyNumberFormat="1" applyFont="1" applyFill="1" applyBorder="1"/>
    <xf numFmtId="165" fontId="24" fillId="4" borderId="3" xfId="1" applyNumberFormat="1" applyFont="1" applyFill="1" applyBorder="1"/>
    <xf numFmtId="0" fontId="24" fillId="0" borderId="24" xfId="0" applyFont="1" applyFill="1" applyBorder="1" applyAlignment="1">
      <alignment horizontal="center" wrapText="1"/>
    </xf>
    <xf numFmtId="0" fontId="24" fillId="0" borderId="23" xfId="0" applyFont="1" applyFill="1" applyBorder="1" applyAlignment="1">
      <alignment horizontal="center" wrapText="1"/>
    </xf>
    <xf numFmtId="0" fontId="24" fillId="0" borderId="10" xfId="0" applyFont="1" applyFill="1" applyBorder="1" applyAlignment="1">
      <alignment horizontal="center" wrapText="1"/>
    </xf>
    <xf numFmtId="0" fontId="24" fillId="0" borderId="11" xfId="0" applyFont="1" applyFill="1" applyBorder="1" applyAlignment="1">
      <alignment horizontal="center" wrapText="1"/>
    </xf>
    <xf numFmtId="164" fontId="32" fillId="0" borderId="12" xfId="1" applyNumberFormat="1" applyFont="1" applyBorder="1" applyAlignment="1">
      <alignment horizontal="center" wrapText="1"/>
    </xf>
    <xf numFmtId="0" fontId="32" fillId="0" borderId="12" xfId="0" applyFont="1" applyBorder="1" applyAlignment="1">
      <alignment horizontal="center" wrapText="1"/>
    </xf>
    <xf numFmtId="0" fontId="33" fillId="0" borderId="13" xfId="0" applyFont="1" applyBorder="1" applyAlignment="1">
      <alignment horizontal="center" wrapText="1"/>
    </xf>
    <xf numFmtId="164" fontId="24" fillId="0" borderId="3" xfId="1" applyNumberFormat="1" applyFont="1" applyBorder="1" applyAlignment="1">
      <alignment horizontal="center" wrapText="1"/>
    </xf>
    <xf numFmtId="0" fontId="35" fillId="0" borderId="23" xfId="1" applyNumberFormat="1" applyFont="1" applyFill="1" applyBorder="1" applyAlignment="1">
      <alignment horizontal="center"/>
    </xf>
    <xf numFmtId="0" fontId="35" fillId="0" borderId="23" xfId="0" applyNumberFormat="1" applyFont="1" applyFill="1" applyBorder="1" applyAlignment="1">
      <alignment horizontal="center"/>
    </xf>
    <xf numFmtId="10" fontId="35" fillId="0" borderId="22" xfId="3" applyNumberFormat="1" applyFont="1" applyFill="1" applyBorder="1" applyAlignment="1">
      <alignment horizontal="center"/>
    </xf>
    <xf numFmtId="0" fontId="35" fillId="0" borderId="23" xfId="1" applyNumberFormat="1" applyFont="1" applyFill="1" applyBorder="1" applyAlignment="1">
      <alignment horizontal="center" wrapText="1"/>
    </xf>
    <xf numFmtId="0" fontId="32" fillId="0" borderId="1" xfId="0" applyFont="1" applyFill="1" applyBorder="1" applyAlignment="1">
      <alignment horizontal="center"/>
    </xf>
    <xf numFmtId="164" fontId="32" fillId="0" borderId="21" xfId="1" applyNumberFormat="1" applyFont="1" applyFill="1" applyBorder="1" applyAlignment="1">
      <alignment horizontal="center" wrapText="1"/>
    </xf>
    <xf numFmtId="0" fontId="51" fillId="0" borderId="15" xfId="0" applyFont="1" applyBorder="1" applyAlignment="1">
      <alignment horizontal="left"/>
    </xf>
    <xf numFmtId="5" fontId="51" fillId="0" borderId="0" xfId="1" applyNumberFormat="1" applyFont="1"/>
    <xf numFmtId="5" fontId="51" fillId="0" borderId="0" xfId="0" applyNumberFormat="1" applyFont="1"/>
    <xf numFmtId="7" fontId="51" fillId="0" borderId="8" xfId="0" applyNumberFormat="1" applyFont="1" applyBorder="1"/>
    <xf numFmtId="165" fontId="51" fillId="0" borderId="0" xfId="1" applyNumberFormat="1" applyFont="1"/>
    <xf numFmtId="168" fontId="51" fillId="0" borderId="0" xfId="1" applyNumberFormat="1" applyFont="1"/>
    <xf numFmtId="165" fontId="32" fillId="0" borderId="43" xfId="1" applyNumberFormat="1" applyFont="1" applyBorder="1"/>
    <xf numFmtId="3" fontId="52" fillId="0" borderId="0" xfId="0" applyNumberFormat="1" applyFont="1" applyFill="1" applyAlignment="1" applyProtection="1">
      <alignment horizontal="right" vertical="top" wrapText="1"/>
    </xf>
    <xf numFmtId="49" fontId="32" fillId="0" borderId="20" xfId="0" applyNumberFormat="1" applyFont="1" applyBorder="1" applyAlignment="1">
      <alignment horizontal="center" wrapText="1"/>
    </xf>
    <xf numFmtId="0" fontId="0" fillId="0" borderId="5" xfId="0" applyBorder="1"/>
    <xf numFmtId="37" fontId="14" fillId="4" borderId="47" xfId="0" applyNumberFormat="1" applyFont="1" applyFill="1" applyBorder="1"/>
    <xf numFmtId="49" fontId="24" fillId="4" borderId="46" xfId="0" applyNumberFormat="1" applyFont="1" applyFill="1" applyBorder="1" applyAlignment="1">
      <alignment wrapText="1"/>
    </xf>
    <xf numFmtId="49" fontId="24" fillId="0" borderId="48" xfId="0" applyNumberFormat="1" applyFont="1" applyBorder="1" applyAlignment="1">
      <alignment wrapText="1"/>
    </xf>
    <xf numFmtId="39" fontId="14" fillId="0" borderId="49" xfId="0" applyNumberFormat="1" applyFont="1" applyBorder="1"/>
    <xf numFmtId="49" fontId="32" fillId="0" borderId="12" xfId="0" applyNumberFormat="1" applyFont="1" applyBorder="1" applyAlignment="1">
      <alignment horizontal="center" wrapText="1"/>
    </xf>
    <xf numFmtId="39" fontId="14" fillId="4" borderId="33" xfId="0" applyNumberFormat="1" applyFont="1" applyFill="1" applyBorder="1"/>
    <xf numFmtId="39" fontId="14" fillId="4" borderId="52" xfId="0" applyNumberFormat="1" applyFont="1" applyFill="1" applyBorder="1"/>
    <xf numFmtId="37" fontId="14" fillId="4" borderId="50" xfId="0" applyNumberFormat="1" applyFont="1" applyFill="1" applyBorder="1"/>
    <xf numFmtId="37" fontId="14" fillId="4" borderId="27" xfId="0" applyNumberFormat="1" applyFont="1" applyFill="1" applyBorder="1"/>
    <xf numFmtId="39" fontId="14" fillId="4" borderId="38" xfId="0" applyNumberFormat="1" applyFont="1" applyFill="1" applyBorder="1"/>
    <xf numFmtId="37" fontId="14" fillId="0" borderId="51" xfId="0" applyNumberFormat="1" applyFont="1" applyBorder="1"/>
    <xf numFmtId="39" fontId="14" fillId="0" borderId="53" xfId="0" applyNumberFormat="1" applyFont="1" applyBorder="1"/>
    <xf numFmtId="37" fontId="14" fillId="0" borderId="54" xfId="0" applyNumberFormat="1" applyFont="1" applyBorder="1"/>
    <xf numFmtId="37" fontId="14" fillId="4" borderId="46" xfId="0" applyNumberFormat="1" applyFont="1" applyFill="1" applyBorder="1"/>
    <xf numFmtId="37" fontId="14" fillId="4" borderId="26" xfId="0" applyNumberFormat="1" applyFont="1" applyFill="1" applyBorder="1"/>
    <xf numFmtId="37" fontId="14" fillId="0" borderId="48" xfId="0" applyNumberFormat="1" applyFont="1" applyBorder="1"/>
    <xf numFmtId="168" fontId="32" fillId="0" borderId="3" xfId="2" applyNumberFormat="1" applyFont="1" applyBorder="1"/>
    <xf numFmtId="3" fontId="24" fillId="0" borderId="55" xfId="1" applyNumberFormat="1" applyFont="1" applyBorder="1"/>
    <xf numFmtId="3" fontId="24" fillId="0" borderId="56" xfId="1" applyNumberFormat="1" applyFont="1" applyBorder="1"/>
    <xf numFmtId="164" fontId="24" fillId="0" borderId="56" xfId="1" applyNumberFormat="1" applyFont="1" applyBorder="1"/>
    <xf numFmtId="165" fontId="24" fillId="0" borderId="56" xfId="2" applyNumberFormat="1" applyFont="1" applyBorder="1"/>
    <xf numFmtId="165" fontId="24" fillId="0" borderId="57" xfId="2" applyNumberFormat="1" applyFont="1" applyBorder="1"/>
    <xf numFmtId="3" fontId="24" fillId="4" borderId="46" xfId="1" applyNumberFormat="1" applyFont="1" applyFill="1" applyBorder="1"/>
    <xf numFmtId="3" fontId="24" fillId="4" borderId="58" xfId="1" applyNumberFormat="1" applyFont="1" applyFill="1" applyBorder="1"/>
    <xf numFmtId="164" fontId="24" fillId="4" borderId="58" xfId="1" applyNumberFormat="1" applyFont="1" applyFill="1" applyBorder="1"/>
    <xf numFmtId="165" fontId="24" fillId="4" borderId="58" xfId="2" applyNumberFormat="1" applyFont="1" applyFill="1" applyBorder="1"/>
    <xf numFmtId="165" fontId="24" fillId="4" borderId="59" xfId="2" applyNumberFormat="1" applyFont="1" applyFill="1" applyBorder="1"/>
    <xf numFmtId="165" fontId="32" fillId="0" borderId="28" xfId="2" applyNumberFormat="1" applyFont="1" applyBorder="1"/>
    <xf numFmtId="165" fontId="32" fillId="4" borderId="28" xfId="2" applyNumberFormat="1" applyFont="1" applyFill="1" applyBorder="1"/>
    <xf numFmtId="165" fontId="32" fillId="4" borderId="3" xfId="2" applyNumberFormat="1" applyFont="1" applyFill="1" applyBorder="1"/>
    <xf numFmtId="164" fontId="32" fillId="2" borderId="28" xfId="1" applyNumberFormat="1" applyFont="1" applyFill="1" applyBorder="1"/>
    <xf numFmtId="165" fontId="32" fillId="2" borderId="36" xfId="2" applyNumberFormat="1" applyFont="1" applyFill="1" applyBorder="1"/>
    <xf numFmtId="0" fontId="44" fillId="5" borderId="7" xfId="17" applyFont="1" applyFill="1" applyBorder="1" applyAlignment="1">
      <alignment horizontal="center"/>
    </xf>
    <xf numFmtId="0" fontId="44" fillId="5" borderId="0" xfId="17" applyFont="1" applyFill="1" applyBorder="1" applyAlignment="1">
      <alignment horizontal="center"/>
    </xf>
    <xf numFmtId="0" fontId="44" fillId="5" borderId="8" xfId="17" applyFont="1" applyFill="1" applyBorder="1" applyAlignment="1">
      <alignment horizontal="center"/>
    </xf>
    <xf numFmtId="170" fontId="17" fillId="5" borderId="7" xfId="17" applyNumberFormat="1" applyFont="1" applyFill="1" applyBorder="1" applyAlignment="1">
      <alignment horizontal="center"/>
    </xf>
    <xf numFmtId="170" fontId="17" fillId="5" borderId="0" xfId="17" applyNumberFormat="1" applyFont="1" applyFill="1" applyBorder="1" applyAlignment="1">
      <alignment horizontal="center"/>
    </xf>
    <xf numFmtId="170" fontId="17" fillId="5" borderId="8" xfId="17" applyNumberFormat="1" applyFont="1" applyFill="1" applyBorder="1" applyAlignment="1">
      <alignment horizontal="center"/>
    </xf>
    <xf numFmtId="0" fontId="15" fillId="5" borderId="7" xfId="17" applyFont="1" applyFill="1" applyBorder="1" applyAlignment="1">
      <alignment horizontal="center"/>
    </xf>
    <xf numFmtId="0" fontId="15" fillId="5" borderId="0" xfId="17" applyFont="1" applyFill="1" applyBorder="1" applyAlignment="1">
      <alignment horizontal="center"/>
    </xf>
    <xf numFmtId="0" fontId="15" fillId="5" borderId="8" xfId="17" applyFont="1" applyFill="1" applyBorder="1" applyAlignment="1">
      <alignment horizontal="center"/>
    </xf>
    <xf numFmtId="0" fontId="19" fillId="3" borderId="7" xfId="17" applyFont="1" applyFill="1" applyBorder="1" applyAlignment="1">
      <alignment horizontal="center"/>
    </xf>
    <xf numFmtId="0" fontId="19" fillId="3" borderId="0" xfId="17" applyFont="1" applyFill="1" applyBorder="1" applyAlignment="1">
      <alignment horizontal="center"/>
    </xf>
    <xf numFmtId="0" fontId="19" fillId="3" borderId="8" xfId="17" applyFont="1" applyFill="1" applyBorder="1" applyAlignment="1">
      <alignment horizontal="center"/>
    </xf>
    <xf numFmtId="15" fontId="19" fillId="3" borderId="7" xfId="17" applyNumberFormat="1" applyFont="1" applyFill="1" applyBorder="1" applyAlignment="1">
      <alignment horizontal="center"/>
    </xf>
    <xf numFmtId="15" fontId="19" fillId="3" borderId="0" xfId="17" applyNumberFormat="1" applyFont="1" applyFill="1" applyBorder="1" applyAlignment="1">
      <alignment horizontal="center"/>
    </xf>
    <xf numFmtId="15" fontId="19" fillId="3" borderId="8" xfId="17" applyNumberFormat="1" applyFont="1" applyFill="1" applyBorder="1" applyAlignment="1">
      <alignment horizontal="center"/>
    </xf>
    <xf numFmtId="0" fontId="15" fillId="3" borderId="4" xfId="17" applyFont="1" applyFill="1" applyBorder="1" applyAlignment="1">
      <alignment horizontal="center"/>
    </xf>
    <xf numFmtId="0" fontId="15" fillId="3" borderId="5" xfId="17" applyFont="1" applyFill="1" applyBorder="1" applyAlignment="1">
      <alignment horizontal="center"/>
    </xf>
    <xf numFmtId="0" fontId="15" fillId="3" borderId="6" xfId="17" applyFont="1" applyFill="1" applyBorder="1" applyAlignment="1">
      <alignment horizontal="center"/>
    </xf>
    <xf numFmtId="0" fontId="15" fillId="3" borderId="7" xfId="17" applyFont="1" applyFill="1" applyBorder="1" applyAlignment="1">
      <alignment horizontal="center"/>
    </xf>
    <xf numFmtId="0" fontId="15" fillId="3" borderId="0" xfId="17" applyFont="1" applyFill="1" applyBorder="1" applyAlignment="1">
      <alignment horizontal="center"/>
    </xf>
    <xf numFmtId="0" fontId="15" fillId="3" borderId="8" xfId="17" applyFont="1" applyFill="1" applyBorder="1" applyAlignment="1">
      <alignment horizontal="center"/>
    </xf>
    <xf numFmtId="0" fontId="26" fillId="0" borderId="0" xfId="6" applyFont="1" applyAlignment="1">
      <alignment horizontal="center"/>
    </xf>
    <xf numFmtId="0" fontId="28" fillId="0" borderId="0" xfId="6" applyFont="1" applyAlignment="1">
      <alignment horizontal="center"/>
    </xf>
    <xf numFmtId="0" fontId="32" fillId="0" borderId="4"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4" fillId="0" borderId="0" xfId="0" applyFont="1" applyBorder="1" applyAlignment="1">
      <alignment horizontal="left" wrapText="1"/>
    </xf>
    <xf numFmtId="0" fontId="14" fillId="0" borderId="0" xfId="0" applyFont="1" applyAlignment="1"/>
    <xf numFmtId="0" fontId="32" fillId="0" borderId="1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1" xfId="0" applyFont="1" applyFill="1" applyBorder="1" applyAlignment="1">
      <alignment horizontal="center" wrapText="1"/>
    </xf>
    <xf numFmtId="0" fontId="32" fillId="0" borderId="2" xfId="0" applyFont="1" applyFill="1" applyBorder="1" applyAlignment="1">
      <alignment horizontal="center" wrapText="1"/>
    </xf>
    <xf numFmtId="0" fontId="32" fillId="0" borderId="3" xfId="0" applyFont="1" applyFill="1" applyBorder="1" applyAlignment="1">
      <alignment horizontal="center" wrapText="1"/>
    </xf>
    <xf numFmtId="0" fontId="14" fillId="0" borderId="0" xfId="0" applyFont="1" applyAlignment="1">
      <alignment horizontal="left" vertical="top" wrapText="1"/>
    </xf>
    <xf numFmtId="0" fontId="25" fillId="0" borderId="0" xfId="0" applyFont="1" applyAlignment="1">
      <alignment horizontal="left" wrapText="1"/>
    </xf>
    <xf numFmtId="0" fontId="26" fillId="0" borderId="0" xfId="0" applyFont="1" applyAlignment="1">
      <alignment horizontal="left" wrapText="1"/>
    </xf>
    <xf numFmtId="0" fontId="32" fillId="0" borderId="1" xfId="0" applyFont="1" applyFill="1" applyBorder="1" applyAlignment="1">
      <alignment horizontal="center"/>
    </xf>
    <xf numFmtId="0" fontId="32" fillId="0" borderId="2" xfId="0" applyFont="1" applyFill="1" applyBorder="1" applyAlignment="1">
      <alignment horizontal="center"/>
    </xf>
    <xf numFmtId="0" fontId="32" fillId="0" borderId="3" xfId="0" applyFont="1" applyFill="1" applyBorder="1" applyAlignment="1">
      <alignment horizontal="center"/>
    </xf>
    <xf numFmtId="0" fontId="24" fillId="0" borderId="0" xfId="0" applyFont="1" applyAlignment="1">
      <alignment horizontal="left" wrapText="1"/>
    </xf>
    <xf numFmtId="0" fontId="14" fillId="0" borderId="0" xfId="0" applyFont="1" applyAlignment="1">
      <alignment horizontal="left" wrapText="1"/>
    </xf>
    <xf numFmtId="0" fontId="39" fillId="0" borderId="17" xfId="5" applyFont="1" applyFill="1" applyBorder="1" applyAlignment="1">
      <alignment horizontal="center" wrapText="1"/>
    </xf>
    <xf numFmtId="0" fontId="39" fillId="0" borderId="18" xfId="5" applyFont="1" applyFill="1" applyBorder="1" applyAlignment="1">
      <alignment horizontal="center" wrapText="1"/>
    </xf>
    <xf numFmtId="0" fontId="39" fillId="0" borderId="19" xfId="5" applyFont="1" applyFill="1" applyBorder="1" applyAlignment="1">
      <alignment horizontal="center" wrapText="1"/>
    </xf>
    <xf numFmtId="0" fontId="7" fillId="0" borderId="0" xfId="0" applyFont="1" applyBorder="1" applyAlignment="1">
      <alignment horizontal="center"/>
    </xf>
    <xf numFmtId="0" fontId="25" fillId="0" borderId="0" xfId="0" applyFont="1" applyBorder="1" applyAlignment="1">
      <alignment horizontal="left" wrapText="1"/>
    </xf>
    <xf numFmtId="0" fontId="24" fillId="0" borderId="0" xfId="0" applyFont="1" applyBorder="1" applyAlignment="1">
      <alignment horizontal="left" wrapText="1"/>
    </xf>
    <xf numFmtId="0" fontId="24" fillId="0" borderId="0" xfId="0" applyFont="1" applyBorder="1" applyAlignment="1">
      <alignment horizontal="left" vertical="top" wrapText="1"/>
    </xf>
    <xf numFmtId="164" fontId="32" fillId="0" borderId="6" xfId="1" applyNumberFormat="1" applyFont="1" applyBorder="1" applyAlignment="1">
      <alignment horizontal="center" vertical="center"/>
    </xf>
    <xf numFmtId="164" fontId="32" fillId="0" borderId="8" xfId="1" applyNumberFormat="1" applyFont="1" applyBorder="1" applyAlignment="1">
      <alignment horizontal="center" vertical="center"/>
    </xf>
    <xf numFmtId="164" fontId="32" fillId="0" borderId="11" xfId="1" applyNumberFormat="1" applyFont="1" applyBorder="1" applyAlignment="1">
      <alignment horizontal="center" vertical="center"/>
    </xf>
    <xf numFmtId="164" fontId="32" fillId="0" borderId="0" xfId="1" applyNumberFormat="1" applyFont="1" applyBorder="1" applyAlignment="1">
      <alignment horizontal="center" vertical="center" wrapText="1"/>
    </xf>
    <xf numFmtId="164" fontId="32" fillId="0" borderId="10" xfId="1" applyNumberFormat="1" applyFont="1" applyBorder="1" applyAlignment="1">
      <alignment horizontal="center" vertical="center" wrapText="1"/>
    </xf>
    <xf numFmtId="0" fontId="24" fillId="0" borderId="0" xfId="0" applyFont="1" applyFill="1" applyBorder="1" applyAlignment="1">
      <alignment horizontal="left"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3" xfId="0" applyFont="1" applyBorder="1" applyAlignment="1">
      <alignment horizontal="center" vertical="center" wrapText="1"/>
    </xf>
    <xf numFmtId="0" fontId="24" fillId="0" borderId="0" xfId="0" applyFont="1" applyFill="1" applyBorder="1" applyAlignment="1">
      <alignment horizontal="left" vertical="top" wrapText="1"/>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Border="1" applyAlignment="1">
      <alignment horizontal="center" vertical="center" wrapText="1"/>
    </xf>
    <xf numFmtId="164" fontId="32" fillId="0" borderId="20" xfId="1" applyNumberFormat="1" applyFont="1" applyFill="1" applyBorder="1" applyAlignment="1">
      <alignment horizontal="center" wrapText="1"/>
    </xf>
    <xf numFmtId="164" fontId="32" fillId="0" borderId="21" xfId="1" applyNumberFormat="1" applyFont="1" applyFill="1" applyBorder="1" applyAlignment="1">
      <alignment horizontal="center" wrapText="1"/>
    </xf>
    <xf numFmtId="164" fontId="32" fillId="0" borderId="22" xfId="1" applyNumberFormat="1" applyFont="1" applyFill="1" applyBorder="1" applyAlignment="1">
      <alignment horizontal="center" wrapText="1"/>
    </xf>
    <xf numFmtId="0" fontId="3" fillId="0" borderId="0" xfId="0" applyFont="1" applyBorder="1" applyAlignment="1">
      <alignment horizontal="left"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166" fontId="6" fillId="0" borderId="1" xfId="1" applyNumberFormat="1" applyFont="1" applyBorder="1" applyAlignment="1">
      <alignment horizontal="center"/>
    </xf>
    <xf numFmtId="166" fontId="6" fillId="0" borderId="2" xfId="1" applyNumberFormat="1" applyFont="1" applyBorder="1" applyAlignment="1">
      <alignment horizontal="center"/>
    </xf>
    <xf numFmtId="166" fontId="6" fillId="0" borderId="3" xfId="1" applyNumberFormat="1" applyFont="1" applyBorder="1" applyAlignment="1">
      <alignment horizont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2" fillId="0" borderId="1" xfId="0" applyFont="1" applyBorder="1" applyAlignment="1">
      <alignment horizontal="center"/>
    </xf>
    <xf numFmtId="0" fontId="32" fillId="0" borderId="2" xfId="0" applyFont="1" applyBorder="1" applyAlignment="1">
      <alignment horizontal="center"/>
    </xf>
    <xf numFmtId="0" fontId="32" fillId="0" borderId="3" xfId="0" applyFont="1" applyBorder="1" applyAlignment="1">
      <alignment horizontal="center"/>
    </xf>
    <xf numFmtId="0" fontId="25" fillId="0" borderId="0" xfId="0" applyFont="1" applyAlignment="1">
      <alignment horizontal="center" wrapText="1"/>
    </xf>
    <xf numFmtId="0" fontId="32" fillId="0" borderId="13" xfId="0" applyFont="1" applyBorder="1" applyAlignment="1">
      <alignment horizontal="center" vertical="center"/>
    </xf>
    <xf numFmtId="0" fontId="32" fillId="0" borderId="16" xfId="0" applyFont="1" applyBorder="1" applyAlignment="1">
      <alignment horizontal="center" vertical="center"/>
    </xf>
  </cellXfs>
  <cellStyles count="19">
    <cellStyle name="Comma" xfId="1" builtinId="3"/>
    <cellStyle name="Currency" xfId="2" builtinId="4"/>
    <cellStyle name="Currency 2" xfId="7"/>
    <cellStyle name="Currency 3" xfId="8"/>
    <cellStyle name="Currency 3 2" xfId="9"/>
    <cellStyle name="Currency 4" xfId="10"/>
    <cellStyle name="Hyperlink" xfId="18" builtinId="8"/>
    <cellStyle name="Normal" xfId="0" builtinId="0"/>
    <cellStyle name="Normal 2" xfId="5"/>
    <cellStyle name="Normal 2 2" xfId="6"/>
    <cellStyle name="Normal 3" xfId="4"/>
    <cellStyle name="Normal 3 2" xfId="17"/>
    <cellStyle name="Normal 4" xfId="11"/>
    <cellStyle name="Normal 4 2" xfId="12"/>
    <cellStyle name="Normal 5" xfId="13"/>
    <cellStyle name="Percent" xfId="3" builtinId="5"/>
    <cellStyle name="Percent 2" xfId="14"/>
    <cellStyle name="Percent 3" xfId="15"/>
    <cellStyle name="Percent 4" xfId="16"/>
  </cellStyles>
  <dxfs count="223">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1" formatCode="&quot;$&quot;#,##0.00_);\(&quot;$&quot;#,##0.00\)"/>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1" formatCode="&quot;$&quot;#,##0.00_);\(&quot;$&quot;#,##0.0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1"/>
        <color rgb="FF000000"/>
        <name val="Calibri"/>
        <scheme val="none"/>
      </font>
    </dxf>
    <dxf>
      <border>
        <bottom style="medium">
          <color rgb="FF000000"/>
        </bottom>
      </border>
    </dxf>
    <dxf>
      <font>
        <strike val="0"/>
        <outline val="0"/>
        <shadow val="0"/>
        <u val="none"/>
        <vertAlign val="baseline"/>
        <sz val="1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scheme val="minor"/>
      </font>
      <numFmt numFmtId="30" formatCode="@"/>
    </dxf>
    <dxf>
      <font>
        <strike val="0"/>
        <outline val="0"/>
        <shadow val="0"/>
        <u val="none"/>
        <vertAlign val="baseline"/>
        <sz val="11"/>
        <name val="Calibri"/>
        <scheme val="minor"/>
      </font>
      <numFmt numFmtId="30" formatCode="@"/>
    </dxf>
    <dxf>
      <font>
        <strike val="0"/>
        <outline val="0"/>
        <shadow val="0"/>
        <u val="none"/>
        <vertAlign val="baseline"/>
        <sz val="11"/>
        <name val="Calibri"/>
        <scheme val="minor"/>
      </font>
      <numFmt numFmtId="30" formatCode="@"/>
    </dxf>
    <dxf>
      <font>
        <b val="0"/>
        <i val="0"/>
        <strike val="0"/>
        <condense val="0"/>
        <extend val="0"/>
        <outline val="0"/>
        <shadow val="0"/>
        <u val="none"/>
        <vertAlign val="baseline"/>
        <sz val="10"/>
        <color auto="1"/>
        <name val="Arial"/>
        <scheme val="none"/>
      </font>
      <numFmt numFmtId="168" formatCode="&quot;$&quot;#,##0.00"/>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8" formatCode="&quot;$&quot;#,##0.00"/>
      <fill>
        <patternFill patternType="none">
          <fgColor indexed="64"/>
          <bgColor indexed="65"/>
        </patternFill>
      </fill>
      <alignment horizontal="right" vertical="bottom"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7" formatCode="\$#,##0_);\(\$#,##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67"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8" formatCode="&quot;$&quot;#,##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general" vertical="bottom" textRotation="0" wrapText="1" indent="0" justifyLastLine="0" shrinkToFit="0" readingOrder="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5" formatCode="&quot;$&quot;#,##0"/>
      <alignment horizontal="right" vertical="bottom" textRotation="0" wrapText="1" indent="0" justifyLastLine="0" shrinkToFit="0" readingOrder="0"/>
      <border diagonalUp="0" diagonalDown="0" outline="0">
        <left/>
        <right/>
        <top/>
        <bottom/>
      </border>
    </dxf>
    <dxf>
      <font>
        <strike val="0"/>
        <outline val="0"/>
        <shadow val="0"/>
        <u val="none"/>
        <vertAlign val="baseline"/>
        <sz val="11"/>
        <name val="Calibri"/>
        <scheme val="minor"/>
      </font>
      <numFmt numFmtId="165" formatCode="&quot;$&quot;#,##0"/>
    </dxf>
    <dxf>
      <font>
        <b val="0"/>
        <i val="0"/>
        <strike val="0"/>
        <condense val="0"/>
        <extend val="0"/>
        <outline val="0"/>
        <shadow val="0"/>
        <u val="none"/>
        <vertAlign val="baseline"/>
        <sz val="10"/>
        <color theme="1"/>
        <name val="Arial"/>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left/>
        <right style="medium">
          <color indexed="64"/>
        </right>
        <top/>
        <bottom/>
        <vertical/>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1"/>
        <name val="Calibri"/>
        <scheme val="none"/>
      </font>
      <numFmt numFmtId="30" formatCode="@"/>
    </dxf>
    <dxf>
      <border>
        <bottom style="medium">
          <color rgb="FF000000"/>
        </bottom>
      </border>
    </dxf>
    <dxf>
      <font>
        <b/>
        <i val="0"/>
        <strike val="0"/>
        <condense val="0"/>
        <extend val="0"/>
        <outline val="0"/>
        <shadow val="0"/>
        <u val="none"/>
        <vertAlign val="baseline"/>
        <sz val="11"/>
        <color rgb="FFC00000"/>
        <name val="Calibri"/>
        <scheme val="minor"/>
      </font>
      <numFmt numFmtId="30" formatCode="@"/>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scheme val="minor"/>
      </font>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b val="0"/>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scheme val="minor"/>
      </font>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strike val="0"/>
        <outline val="0"/>
        <shadow val="0"/>
        <u val="none"/>
        <vertAlign val="baseline"/>
        <sz val="11"/>
        <color theme="1"/>
        <name val="Calibri"/>
        <scheme val="minor"/>
      </font>
      <numFmt numFmtId="0" formatCode="General"/>
    </dxf>
    <dxf>
      <font>
        <strike val="0"/>
        <outline val="0"/>
        <shadow val="0"/>
        <u val="none"/>
        <vertAlign val="baseline"/>
        <sz val="11"/>
        <color theme="1"/>
        <name val="Calibri"/>
        <scheme val="minor"/>
      </font>
      <numFmt numFmtId="164" formatCode="_(* #,##0_);_(* \(#,##0\);_(* &quot;-&quot;??_);_(@_)"/>
      <fill>
        <patternFill patternType="none">
          <fgColor indexed="64"/>
          <bgColor indexed="65"/>
        </patternFill>
      </fill>
      <alignment horizontal="right" vertical="top" textRotation="0" wrapText="1" indent="0" justifyLastLine="0" shrinkToFit="0" readingOrder="0"/>
    </dxf>
    <dxf>
      <font>
        <strike val="0"/>
        <outline val="0"/>
        <shadow val="0"/>
        <u val="none"/>
        <vertAlign val="baseline"/>
        <sz val="11"/>
        <color theme="1"/>
        <name val="Calibri"/>
        <scheme val="minor"/>
      </font>
      <numFmt numFmtId="164" formatCode="_(* #,##0_);_(* \(#,##0\);_(* &quot;-&quot;??_);_(@_)"/>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font>
        <strike val="0"/>
        <outline val="0"/>
        <shadow val="0"/>
        <u val="none"/>
        <vertAlign val="baseline"/>
        <sz val="11"/>
        <color theme="1"/>
        <name val="Calibri"/>
        <scheme val="minor"/>
      </font>
    </dxf>
    <dxf>
      <border>
        <bottom style="medium">
          <color indexed="64"/>
        </bottom>
      </border>
    </dxf>
    <dxf>
      <font>
        <strike val="0"/>
        <outline val="0"/>
        <shadow val="0"/>
        <u val="none"/>
        <vertAlign val="baseline"/>
        <sz val="11"/>
        <color theme="1"/>
        <name val="Calibri"/>
        <scheme val="minor"/>
      </font>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medium">
          <color indexed="64"/>
        </right>
        <top/>
        <bottom/>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auto="1"/>
        <name val="Calibri"/>
        <scheme val="minor"/>
      </font>
      <numFmt numFmtId="164" formatCode="_(* #,##0_);_(* \(#,##0\);_(* &quot;-&quot;??_);_(@_)"/>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1"/>
        <color theme="1"/>
        <name val="Calibri"/>
        <scheme val="minor"/>
      </font>
      <border diagonalUp="0" diagonalDown="0" outline="0">
        <left/>
        <right style="medium">
          <color indexed="64"/>
        </right>
        <top/>
        <bottom/>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border diagonalUp="0" diagonalDown="0" outline="0">
        <left style="medium">
          <color indexed="64"/>
        </left>
        <right/>
        <top/>
        <bottom/>
      </border>
    </dxf>
    <dxf>
      <font>
        <strike val="0"/>
        <outline val="0"/>
        <shadow val="0"/>
        <u val="none"/>
        <vertAlign val="baseline"/>
        <sz val="11"/>
        <color theme="1"/>
        <name val="Calibri"/>
        <scheme val="minor"/>
      </font>
      <border diagonalUp="0" diagonalDown="0" outline="0">
        <left style="medium">
          <color indexed="64"/>
        </left>
        <right style="medium">
          <color indexed="64"/>
        </right>
        <top/>
        <bottom/>
      </border>
    </dxf>
    <dxf>
      <border outline="0">
        <top style="medium">
          <color indexed="64"/>
        </top>
        <bottom style="medium">
          <color indexed="64"/>
        </bottom>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border diagonalUp="0" diagonalDown="0" outline="0">
        <left style="medium">
          <color auto="1"/>
        </left>
        <right style="medium">
          <color auto="1"/>
        </right>
        <top/>
        <bottom/>
      </border>
    </dxf>
    <dxf>
      <font>
        <strike val="0"/>
        <outline val="0"/>
        <shadow val="0"/>
        <u val="none"/>
        <vertAlign val="baseline"/>
        <sz val="11"/>
        <name val="Calibri"/>
        <scheme val="minor"/>
      </font>
    </dxf>
    <dxf>
      <font>
        <strike val="0"/>
        <outline val="0"/>
        <shadow val="0"/>
        <u val="none"/>
        <vertAlign val="baseline"/>
        <sz val="1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strike val="0"/>
        <outline val="0"/>
        <shadow val="0"/>
        <u val="none"/>
        <vertAlign val="baseline"/>
        <sz val="1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color auto="1"/>
        <name val="Calibri"/>
        <scheme val="minor"/>
      </font>
      <numFmt numFmtId="165" formatCode="&quot;$&quot;#,##0"/>
      <border diagonalUp="0" diagonalDown="0">
        <left/>
        <right style="medium">
          <color indexed="64"/>
        </right>
        <top style="medium">
          <color auto="1"/>
        </top>
        <bottom style="medium">
          <color auto="1"/>
        </bottom>
        <vertical/>
        <horizontal style="medium">
          <color auto="1"/>
        </horizontal>
      </border>
    </dxf>
    <dxf>
      <font>
        <strike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numFmt numFmtId="9" formatCode="&quot;$&quot;#,##0_);\(&quot;$&quot;#,##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medium">
          <color indexed="64"/>
        </left>
        <right style="medium">
          <color indexed="64"/>
        </right>
        <top style="medium">
          <color auto="1"/>
        </top>
        <bottom style="medium">
          <color auto="1"/>
        </bottom>
        <vertical/>
        <horizontal style="medium">
          <color auto="1"/>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strike val="0"/>
        <outline val="0"/>
        <shadow val="0"/>
        <u val="none"/>
        <vertAlign val="baseline"/>
        <sz val="11"/>
        <name val="Calibri"/>
        <scheme val="minor"/>
      </font>
      <fill>
        <patternFill patternType="none">
          <fgColor indexed="64"/>
          <bgColor auto="1"/>
        </patternFill>
      </fill>
      <border diagonalUp="0" diagonalDown="0">
        <left/>
        <right style="medium">
          <color indexed="64"/>
        </right>
        <top style="medium">
          <color auto="1"/>
        </top>
        <bottom style="medium">
          <color auto="1"/>
        </bottom>
        <vertical/>
        <horizontal style="medium">
          <color auto="1"/>
        </horizontal>
      </border>
    </dxf>
    <dxf>
      <font>
        <strike val="0"/>
        <outline val="0"/>
        <shadow val="0"/>
        <u val="none"/>
        <vertAlign val="baseline"/>
        <sz val="1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auto="1"/>
        </patternFill>
      </fill>
      <border diagonalUp="0" diagonalDown="0">
        <left style="thin">
          <color auto="1"/>
        </left>
        <right style="medium">
          <color indexed="64"/>
        </right>
        <top style="medium">
          <color auto="1"/>
        </top>
        <bottom style="medium">
          <color auto="1"/>
        </bottom>
        <vertical style="thin">
          <color auto="1"/>
        </vertical>
        <horizontal style="medium">
          <color auto="1"/>
        </horizontal>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general" vertical="bottom" textRotation="0" wrapText="0" indent="0" justifyLastLine="0" shrinkToFit="0" readingOrder="0"/>
      <border diagonalUp="0" diagonalDown="0">
        <left style="medium">
          <color indexed="64"/>
        </left>
        <right style="thin">
          <color auto="1"/>
        </right>
        <top style="medium">
          <color auto="1"/>
        </top>
        <bottom style="medium">
          <color auto="1"/>
        </bottom>
        <vertical style="thin">
          <color auto="1"/>
        </vertical>
        <horizontal style="medium">
          <color auto="1"/>
        </horizontal>
      </border>
      <protection locked="1" hidden="0"/>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auto="1"/>
        </patternFill>
      </fill>
    </dxf>
    <dxf>
      <font>
        <strike val="0"/>
        <outline val="0"/>
        <shadow val="0"/>
        <u val="none"/>
        <vertAlign val="baseline"/>
        <sz val="11"/>
        <name val="Calibri"/>
        <scheme val="minor"/>
      </font>
      <numFmt numFmtId="30" formatCode="@"/>
      <fill>
        <patternFill patternType="none">
          <fgColor indexed="64"/>
          <bgColor auto="1"/>
        </patternFill>
      </fill>
      <alignment horizontal="general" vertical="bottom" textRotation="0" wrapText="1" indent="0" justifyLastLine="0" shrinkToFit="0" readingOrder="0"/>
      <border diagonalUp="0" diagonalDown="0">
        <left style="medium">
          <color indexed="64"/>
        </left>
        <right/>
        <top/>
        <bottom/>
        <vertical/>
        <horizontal/>
      </border>
    </dxf>
    <dxf>
      <border outline="0">
        <top style="medium">
          <color indexed="64"/>
        </top>
        <bottom style="medium">
          <color indexed="64"/>
        </bottom>
      </border>
    </dxf>
    <dxf>
      <font>
        <strike val="0"/>
        <outline val="0"/>
        <shadow val="0"/>
        <u val="none"/>
        <vertAlign val="baseline"/>
        <sz val="11"/>
        <name val="Calibri"/>
        <scheme val="minor"/>
      </font>
      <fill>
        <patternFill patternType="none">
          <fgColor indexed="64"/>
          <bgColor auto="1"/>
        </patternFill>
      </fill>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strike val="0"/>
        <outline val="0"/>
        <shadow val="0"/>
        <u val="none"/>
        <vertAlign val="baseline"/>
        <sz val="11"/>
        <name val="Calibri"/>
        <scheme val="minor"/>
      </font>
      <fill>
        <patternFill patternType="none">
          <fgColor indexed="64"/>
          <bgColor auto="1"/>
        </patternFill>
      </fill>
    </dxf>
    <dxf>
      <font>
        <strike val="0"/>
        <outline val="0"/>
        <shadow val="0"/>
        <u val="none"/>
        <vertAlign val="baseline"/>
        <sz val="1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indexed="65"/>
        </patternFill>
      </fill>
    </dxf>
    <dxf>
      <font>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theme="3"/>
        <name val="Calibri"/>
        <scheme val="minor"/>
      </font>
      <numFmt numFmtId="9" formatCode="&quot;$&quot;#,##0_);\(&quot;$&quot;#,##0\)"/>
      <fill>
        <patternFill patternType="none">
          <fgColor indexed="64"/>
          <bgColor auto="1"/>
        </patternFill>
      </fill>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3"/>
        <name val="Calibri"/>
        <scheme val="minor"/>
      </font>
      <numFmt numFmtId="164" formatCode="_(* #,##0_);_(* \(#,##0\);_(* &quot;-&quot;??_);_(@_)"/>
      <fill>
        <patternFill patternType="none">
          <fgColor indexed="64"/>
          <bgColor auto="1"/>
        </patternFill>
      </fill>
    </dxf>
    <dxf>
      <font>
        <strike val="0"/>
        <outline val="0"/>
        <shadow val="0"/>
        <u val="none"/>
        <vertAlign val="baseline"/>
        <sz val="11"/>
        <name val="Calibri"/>
        <scheme val="minor"/>
      </font>
      <fill>
        <patternFill patternType="none">
          <fgColor indexed="64"/>
          <bgColor auto="1"/>
        </patternFill>
      </fill>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fill>
        <patternFill patternType="none">
          <fgColor indexed="64"/>
          <bgColor auto="1"/>
        </patternFill>
      </fill>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b/>
        <i val="0"/>
        <strike val="0"/>
        <condense val="0"/>
        <extend val="0"/>
        <outline val="0"/>
        <shadow val="0"/>
        <u val="none"/>
        <vertAlign val="baseline"/>
        <sz val="11"/>
        <color theme="1"/>
        <name val="Calibri"/>
        <scheme val="minor"/>
      </font>
      <numFmt numFmtId="164" formatCode="_(* #,##0_);_(* \(#,##0\);_(* &quot;-&quot;??_);_(@_)"/>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dxf>
    <dxf>
      <border>
        <bottom style="medium">
          <color indexed="64"/>
        </bottom>
      </border>
    </dxf>
    <dxf>
      <font>
        <b val="0"/>
        <strike val="0"/>
        <outline val="0"/>
        <shadow val="0"/>
        <u val="none"/>
        <vertAlign val="baseline"/>
        <sz val="11"/>
        <color auto="1"/>
        <name val="Calibri"/>
        <scheme val="minor"/>
      </font>
      <border diagonalUp="0" diagonalDown="0" outline="0">
        <left/>
        <right/>
        <top/>
        <bottom/>
      </border>
    </dxf>
    <dxf>
      <font>
        <b val="0"/>
        <i val="0"/>
        <strike val="0"/>
        <condense val="0"/>
        <extend val="0"/>
        <outline val="0"/>
        <shadow val="0"/>
        <u val="none"/>
        <vertAlign val="baseline"/>
        <sz val="11"/>
        <color theme="3"/>
        <name val="Calibri"/>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3"/>
        <name val="Calibri"/>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3"/>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Calibri"/>
        <scheme val="minor"/>
      </font>
      <numFmt numFmtId="168" formatCode="&quot;$&quot;#,##0.00"/>
    </dxf>
    <dxf>
      <font>
        <strike val="0"/>
        <outline val="0"/>
        <shadow val="0"/>
        <u val="none"/>
        <vertAlign val="baseline"/>
        <sz val="11"/>
        <name val="Calibri"/>
        <scheme val="minor"/>
      </font>
      <numFmt numFmtId="165" formatCode="&quot;$&quot;#,##0"/>
    </dxf>
    <dxf>
      <font>
        <strike val="0"/>
        <outline val="0"/>
        <shadow val="0"/>
        <u val="none"/>
        <vertAlign val="baseline"/>
        <sz val="11"/>
        <name val="Calibri"/>
        <scheme val="minor"/>
      </font>
      <numFmt numFmtId="164" formatCode="_(* #,##0_);_(* \(#,##0\);_(* &quot;-&quot;??_);_(@_)"/>
    </dxf>
    <dxf>
      <font>
        <strike val="0"/>
        <outline val="0"/>
        <shadow val="0"/>
        <u val="none"/>
        <vertAlign val="baseline"/>
        <sz val="1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1" formatCode="&quot;$&quot;#,##0.00_);\(&quot;$&quot;#,##0.00\)"/>
      <fill>
        <patternFill patternType="none">
          <fgColor indexed="64"/>
          <bgColor indexed="65"/>
        </patternFill>
      </fill>
      <alignment horizontal="righ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Calibri"/>
        <scheme val="minor"/>
      </font>
      <numFmt numFmtId="11" formatCode="&quot;$&quot;#,##0.00_);\(&quot;$&quot;#,##0.00\)"/>
      <fill>
        <patternFill patternType="none">
          <fgColor indexed="64"/>
          <bgColor indexed="65"/>
        </patternFill>
      </fill>
      <alignment horizontal="righ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1"/>
        <name val="Calibri"/>
        <scheme val="minor"/>
      </font>
      <numFmt numFmtId="9" formatCode="&quot;$&quot;#,##0_);\(&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border diagonalUp="0" diagonalDown="0" outline="0">
        <left/>
        <right/>
        <top/>
        <bottom style="medium">
          <color indexed="64"/>
        </bottom>
      </border>
    </dxf>
    <dxf>
      <font>
        <strike val="0"/>
        <outline val="0"/>
        <shadow val="0"/>
        <u val="none"/>
        <vertAlign val="baseline"/>
        <sz val="11"/>
        <name val="Calibri"/>
        <scheme val="minor"/>
      </font>
    </dxf>
    <dxf>
      <font>
        <strike val="0"/>
        <outline val="0"/>
        <shadow val="0"/>
        <u val="none"/>
        <vertAlign val="baseline"/>
        <sz val="11"/>
        <name val="Calibri"/>
        <scheme val="minor"/>
      </font>
      <numFmt numFmtId="164" formatCode="_(* #,##0_);_(* \(#,##0\);_(* &quot;-&quot;??_);_(@_)"/>
    </dxf>
    <dxf>
      <font>
        <strike val="0"/>
        <outline val="0"/>
        <shadow val="0"/>
        <u val="none"/>
        <vertAlign val="baseline"/>
        <sz val="11"/>
        <name val="Calibri"/>
        <scheme val="minor"/>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numFmt numFmtId="0" formatCode="General"/>
    </dxf>
    <dxf>
      <border>
        <bottom style="medium">
          <color indexed="64"/>
        </bottom>
      </border>
    </dxf>
    <dxf>
      <font>
        <b/>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general" vertical="bottom" textRotation="0" wrapText="0" indent="0" justifyLastLine="0" shrinkToFit="0" readingOrder="0"/>
      <border diagonalUp="0" diagonalDown="0">
        <left style="medium">
          <color auto="1"/>
        </left>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border diagonalUp="0" diagonalDown="0">
        <left style="medium">
          <color auto="1"/>
        </left>
        <right style="medium">
          <color auto="1"/>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medium">
          <color auto="1"/>
        </left>
        <right style="medium">
          <color auto="1"/>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border diagonalUp="0" diagonalDown="0">
        <left style="medium">
          <color auto="1"/>
        </left>
        <right style="medium">
          <color auto="1"/>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auto="1"/>
        </right>
        <top style="thin">
          <color auto="1"/>
        </top>
        <bottom style="thin">
          <color auto="1"/>
        </bottom>
        <vertical style="medium">
          <color auto="1"/>
        </vertical>
        <horizontal style="thin">
          <color auto="1"/>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medium">
          <color auto="1"/>
        </left>
        <right style="medium">
          <color auto="1"/>
        </right>
        <top/>
        <bottom/>
        <vertical style="medium">
          <color auto="1"/>
        </vertical>
        <horizontal style="thin">
          <color auto="1"/>
        </horizontal>
      </border>
    </dxf>
    <dxf>
      <font>
        <b val="0"/>
        <i val="0"/>
        <strike val="0"/>
        <condense val="0"/>
        <extend val="0"/>
        <outline val="0"/>
        <shadow val="0"/>
        <u val="none"/>
        <vertAlign val="baseline"/>
        <sz val="11"/>
        <color auto="1"/>
        <name val="Calibri"/>
        <scheme val="minor"/>
      </font>
      <numFmt numFmtId="165" formatCode="&quot;$&quot;#,##0"/>
      <fill>
        <patternFill patternType="solid">
          <fgColor theme="4" tint="0.79998168889431442"/>
          <bgColor theme="4" tint="0.79998168889431442"/>
        </patternFill>
      </fill>
      <border diagonalUp="0" diagonalDown="0">
        <left/>
        <right style="medium">
          <color indexed="64"/>
        </right>
        <top/>
        <bottom/>
        <vertical/>
        <horizontal/>
      </border>
    </dxf>
    <dxf>
      <font>
        <b val="0"/>
        <i val="0"/>
        <strike val="0"/>
        <condense val="0"/>
        <extend val="0"/>
        <outline val="0"/>
        <shadow val="0"/>
        <u val="none"/>
        <vertAlign val="baseline"/>
        <sz val="11"/>
        <color auto="1"/>
        <name val="Calibri"/>
        <scheme val="minor"/>
      </font>
      <numFmt numFmtId="164" formatCode="_(* #,##0_);_(* \(#,##0\);_(* &quot;-&quot;??_);_(@_)"/>
      <fill>
        <patternFill patternType="solid">
          <fgColor theme="4" tint="0.79998168889431442"/>
          <bgColor theme="4" tint="0.79998168889431442"/>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165" formatCode="&quot;$&quot;#,##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165" formatCode="&quot;$&quot;#,##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left/>
        <right/>
        <top style="medium">
          <color auto="1"/>
        </top>
        <bottom style="medium">
          <color auto="1"/>
        </bottom>
        <vertical/>
        <horizontal style="medium">
          <color auto="1"/>
        </horizontal>
      </border>
    </dxf>
    <dxf>
      <border outline="0">
        <left style="medium">
          <color indexed="64"/>
        </left>
        <top style="medium">
          <color indexed="64"/>
        </top>
      </border>
    </dxf>
    <dxf>
      <border outline="0">
        <bottom style="medium">
          <color indexed="64"/>
        </bottom>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1" formatCode="&quot;$&quot;#,##0.00_);\(&quot;$&quot;#,##0.00\)"/>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1" formatCode="&quot;$&quot;#,##0.00_);\(&quot;$&quot;#,##0.0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scheme val="minor"/>
      </font>
      <numFmt numFmtId="30" formatCode="@"/>
    </dxf>
    <dxf>
      <font>
        <strike val="0"/>
        <outline val="0"/>
        <shadow val="0"/>
        <u val="none"/>
        <vertAlign val="baseline"/>
        <sz val="11"/>
        <name val="Calibri"/>
        <scheme val="minor"/>
      </font>
      <numFmt numFmtId="30" formatCode="@"/>
    </dxf>
    <dxf>
      <font>
        <strike val="0"/>
        <outline val="0"/>
        <shadow val="0"/>
        <u val="none"/>
        <vertAlign val="baseline"/>
        <sz val="11"/>
        <name val="Calibri"/>
        <scheme val="minor"/>
      </font>
      <numFmt numFmtId="30" formatCode="@"/>
    </dxf>
    <dxf>
      <font>
        <b val="0"/>
        <i val="0"/>
        <strike val="0"/>
        <condense val="0"/>
        <extend val="0"/>
        <outline val="0"/>
        <shadow val="0"/>
        <u val="none"/>
        <vertAlign val="baseline"/>
        <sz val="10"/>
        <color auto="1"/>
        <name val="Arial"/>
        <scheme val="none"/>
      </font>
      <numFmt numFmtId="168" formatCode="&quot;$&quot;#,##0.00"/>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8" formatCode="&quot;$&quot;#,##0.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7" formatCode="\$#,##0_);\(\$#,##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67"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8" formatCode="&quot;$&quot;#,##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general" vertical="bottom" textRotation="0" wrapText="1" indent="0" justifyLastLine="0" shrinkToFit="0" readingOrder="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5" formatCode="&quot;$&quot;#,##0"/>
      <alignment horizontal="right" vertical="bottom" textRotation="0" wrapText="1" indent="0" justifyLastLine="0" shrinkToFit="0" readingOrder="0"/>
      <border diagonalUp="0" diagonalDown="0" outline="0">
        <left/>
        <right/>
        <top/>
        <bottom/>
      </border>
    </dxf>
    <dxf>
      <font>
        <strike val="0"/>
        <outline val="0"/>
        <shadow val="0"/>
        <u val="none"/>
        <vertAlign val="baseline"/>
        <sz val="11"/>
        <name val="Calibri"/>
        <scheme val="minor"/>
      </font>
      <numFmt numFmtId="165" formatCode="&quot;$&quot;#,##0"/>
    </dxf>
    <dxf>
      <font>
        <b val="0"/>
        <i val="0"/>
        <strike val="0"/>
        <condense val="0"/>
        <extend val="0"/>
        <outline val="0"/>
        <shadow val="0"/>
        <u val="none"/>
        <vertAlign val="baseline"/>
        <sz val="10"/>
        <color theme="1"/>
        <name val="Arial"/>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numFmt numFmtId="30" formatCode="@"/>
    </dxf>
    <dxf>
      <border>
        <bottom style="medium">
          <color indexed="64"/>
        </bottom>
      </border>
    </dxf>
    <dxf>
      <font>
        <b/>
        <i val="0"/>
        <strike val="0"/>
        <condense val="0"/>
        <extend val="0"/>
        <outline val="0"/>
        <shadow val="0"/>
        <u val="none"/>
        <vertAlign val="baseline"/>
        <sz val="11"/>
        <color rgb="FFC00000"/>
        <name val="Calibri"/>
        <scheme val="minor"/>
      </font>
      <numFmt numFmtId="30" formatCode="@"/>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0000FF"/>
      <color rgb="FFE9FA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685799</xdr:colOff>
      <xdr:row>2</xdr:row>
      <xdr:rowOff>165339</xdr:rowOff>
    </xdr:to>
    <xdr:pic>
      <xdr:nvPicPr>
        <xdr:cNvPr id="3" name="Picture 2" descr="gsa_logo3.jpg"/>
        <xdr:cNvPicPr>
          <a:picLocks noChangeAspect="1"/>
        </xdr:cNvPicPr>
      </xdr:nvPicPr>
      <xdr:blipFill>
        <a:blip xmlns:r="http://schemas.openxmlformats.org/officeDocument/2006/relationships" r:embed="rId1" cstate="print"/>
        <a:stretch>
          <a:fillRect/>
        </a:stretch>
      </xdr:blipFill>
      <xdr:spPr>
        <a:xfrm>
          <a:off x="0" y="0"/>
          <a:ext cx="685799" cy="5653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15</xdr:row>
      <xdr:rowOff>38098</xdr:rowOff>
    </xdr:from>
    <xdr:to>
      <xdr:col>6</xdr:col>
      <xdr:colOff>428625</xdr:colOff>
      <xdr:row>41</xdr:row>
      <xdr:rowOff>133350</xdr:rowOff>
    </xdr:to>
    <xdr:sp macro="" textlink="">
      <xdr:nvSpPr>
        <xdr:cNvPr id="2" name="TextBox 1"/>
        <xdr:cNvSpPr txBox="1"/>
      </xdr:nvSpPr>
      <xdr:spPr>
        <a:xfrm>
          <a:off x="57150" y="2895598"/>
          <a:ext cx="7581900" cy="430530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600" baseline="0"/>
        </a:p>
        <a:p>
          <a:r>
            <a:rPr lang="en-US" sz="1100" b="1" baseline="0">
              <a:solidFill>
                <a:schemeClr val="dk1"/>
              </a:solidFill>
              <a:latin typeface="+mn-lt"/>
              <a:ea typeface="+mn-ea"/>
              <a:cs typeface="+mn-cs"/>
            </a:rPr>
            <a:t>The reporting of utilization is only required for the following buildings real property usage categories: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warehouse, family housing, dormitories, and barracks</a:t>
          </a:r>
        </a:p>
        <a:p>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1100"/>
        </a:p>
        <a:p>
          <a:pPr fontAlgn="base"/>
          <a:endParaRPr lang="en-US" sz="11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0" fontAlgn="base"/>
          <a:endParaRPr lang="en-US" sz="1100" baseline="0">
            <a:solidFill>
              <a:schemeClr val="dk1"/>
            </a:solidFill>
            <a:latin typeface="+mn-lt"/>
            <a:ea typeface="+mn-ea"/>
            <a:cs typeface="+mn-cs"/>
          </a:endParaRPr>
        </a:p>
        <a:p>
          <a:r>
            <a:rPr lang="en-US" sz="1100" b="1">
              <a:solidFill>
                <a:sysClr val="windowText" lastClr="000000"/>
              </a:solidFill>
              <a:latin typeface="+mn-lt"/>
              <a:ea typeface="+mn-ea"/>
              <a:cs typeface="+mn-cs"/>
            </a:rPr>
            <a:t>Agencies must report utilization in terms of unutilized, underutilized, or utilized based on the statutory definitions provided below.</a:t>
          </a:r>
        </a:p>
        <a:p>
          <a:endParaRPr lang="en-US" sz="1100" b="1">
            <a:solidFill>
              <a:sysClr val="windowText" lastClr="000000"/>
            </a:solidFill>
            <a:latin typeface="+mn-lt"/>
            <a:ea typeface="+mn-ea"/>
            <a:cs typeface="+mn-cs"/>
          </a:endParaRPr>
        </a:p>
        <a:p>
          <a:r>
            <a:rPr lang="en-US" sz="1100">
              <a:solidFill>
                <a:schemeClr val="dk1"/>
              </a:solidFill>
              <a:effectLst/>
              <a:latin typeface="+mn-lt"/>
              <a:ea typeface="+mn-ea"/>
              <a:cs typeface="+mn-cs"/>
            </a:rPr>
            <a:t>The McKinney Vento Homeless Assistance Act requires federal agencies to report to HUD information concerning their unutilized, underutilized, excess and surplus properties (41 CFR 102-75.1165 – 41 CFR 102-75.1290).</a:t>
          </a:r>
        </a:p>
        <a:p>
          <a:r>
            <a:rPr lang="en-US" sz="1100" i="0">
              <a:solidFill>
                <a:schemeClr val="dk1"/>
              </a:solidFill>
              <a:latin typeface="+mn-lt"/>
              <a:ea typeface="+mn-ea"/>
              <a:cs typeface="+mn-cs"/>
            </a:rPr>
            <a:t> </a:t>
          </a:r>
          <a:endParaRPr lang="en-US" sz="1100" i="1">
            <a:solidFill>
              <a:schemeClr val="dk1"/>
            </a:solidFill>
            <a:latin typeface="+mn-lt"/>
            <a:ea typeface="+mn-ea"/>
            <a:cs typeface="+mn-cs"/>
          </a:endParaRPr>
        </a:p>
        <a:p>
          <a:r>
            <a:rPr lang="en-US" sz="1100" b="1"/>
            <a:t>Unutilized </a:t>
          </a:r>
          <a:r>
            <a:rPr lang="en-US" sz="1100"/>
            <a:t>property means an entire property or portion thereof, with or without improvements, not occupied for current program purposes for the accountable Executive agency or occupied in caretaker status only.” 41 C.F.R. § 102-75.1160; accord 45 C.F.R. § 12a.1; 24 C.F.R. § 581.1. </a:t>
          </a:r>
          <a:r>
            <a:rPr lang="en-US" sz="1100">
              <a:solidFill>
                <a:schemeClr val="dk1"/>
              </a:solidFill>
              <a:latin typeface="+mn-lt"/>
              <a:ea typeface="+mn-ea"/>
              <a:cs typeface="+mn-cs"/>
            </a:rPr>
            <a:t> </a:t>
          </a:r>
        </a:p>
        <a:p>
          <a:pPr lvl="0"/>
          <a:endParaRPr lang="en-US" sz="1100" b="1">
            <a:solidFill>
              <a:schemeClr val="dk1"/>
            </a:solidFill>
            <a:latin typeface="+mn-lt"/>
            <a:ea typeface="+mn-ea"/>
            <a:cs typeface="+mn-cs"/>
          </a:endParaRPr>
        </a:p>
        <a:p>
          <a:pPr lvl="0"/>
          <a:r>
            <a:rPr lang="en-US" sz="1100" b="1">
              <a:solidFill>
                <a:schemeClr val="dk1"/>
              </a:solidFill>
              <a:latin typeface="+mn-lt"/>
              <a:ea typeface="+mn-ea"/>
              <a:cs typeface="+mn-cs"/>
            </a:rPr>
            <a:t>Underutilized</a:t>
          </a:r>
          <a:r>
            <a:rPr lang="en-US" sz="1100">
              <a:solidFill>
                <a:schemeClr val="dk1"/>
              </a:solidFill>
              <a:latin typeface="+mn-lt"/>
              <a:ea typeface="+mn-ea"/>
              <a:cs typeface="+mn-cs"/>
            </a:rPr>
            <a:t> means an entire property or portion thereof, with or without improvements, which is used only at irregular periods or intermittently by the accountable landholding agency for current program purposes of that agency, or which is used for current program purposes that can be satisfied with only a portion of the property.” 41 C.F.R. § 102-75.1160; accord 45 C.F.R. § 12a.1; 24 C.F.R. § 581.1.</a:t>
          </a:r>
        </a:p>
        <a:p>
          <a:r>
            <a:rPr lang="en-US" sz="1100">
              <a:solidFill>
                <a:schemeClr val="dk1"/>
              </a:solidFill>
              <a:latin typeface="+mn-lt"/>
              <a:ea typeface="+mn-ea"/>
              <a:cs typeface="+mn-cs"/>
            </a:rPr>
            <a:t> </a:t>
          </a:r>
        </a:p>
        <a:p>
          <a:pPr lvl="0"/>
          <a:r>
            <a:rPr lang="en-US" sz="1100" b="1">
              <a:solidFill>
                <a:schemeClr val="dk1"/>
              </a:solidFill>
              <a:latin typeface="+mn-lt"/>
              <a:ea typeface="+mn-ea"/>
              <a:cs typeface="+mn-cs"/>
            </a:rPr>
            <a:t>Utilized </a:t>
          </a:r>
          <a:r>
            <a:rPr lang="en-US" sz="1100">
              <a:solidFill>
                <a:schemeClr val="dk1"/>
              </a:solidFill>
              <a:latin typeface="+mn-lt"/>
              <a:ea typeface="+mn-ea"/>
              <a:cs typeface="+mn-cs"/>
            </a:rPr>
            <a:t>means anything that is not defined as “unutilized” or “underutilized."</a:t>
          </a:r>
        </a:p>
        <a:p>
          <a:pPr lvl="0" fontAlgn="base"/>
          <a:endParaRPr lang="en-US" sz="1050" baseline="0">
            <a:solidFill>
              <a:schemeClr val="dk1"/>
            </a:solidFill>
            <a:latin typeface="+mn-lt"/>
            <a:ea typeface="+mn-ea"/>
            <a:cs typeface="+mn-cs"/>
          </a:endParaRPr>
        </a:p>
      </xdr:txBody>
    </xdr:sp>
    <xdr:clientData/>
  </xdr:twoCellAnchor>
  <xdr:twoCellAnchor>
    <xdr:from>
      <xdr:col>0</xdr:col>
      <xdr:colOff>47625</xdr:colOff>
      <xdr:row>42</xdr:row>
      <xdr:rowOff>28576</xdr:rowOff>
    </xdr:from>
    <xdr:to>
      <xdr:col>6</xdr:col>
      <xdr:colOff>428625</xdr:colOff>
      <xdr:row>66</xdr:row>
      <xdr:rowOff>66675</xdr:rowOff>
    </xdr:to>
    <xdr:sp macro="" textlink="">
      <xdr:nvSpPr>
        <xdr:cNvPr id="3" name="TextBox 2"/>
        <xdr:cNvSpPr txBox="1"/>
      </xdr:nvSpPr>
      <xdr:spPr>
        <a:xfrm>
          <a:off x="47625" y="7258051"/>
          <a:ext cx="7591425" cy="39242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a:solidFill>
                <a:schemeClr val="dk1"/>
              </a:solidFill>
              <a:effectLst/>
              <a:latin typeface="+mn-lt"/>
              <a:ea typeface="+mn-ea"/>
              <a:cs typeface="+mn-cs"/>
            </a:rPr>
            <a:t>Reporting Statement from the</a:t>
          </a:r>
          <a:r>
            <a:rPr lang="en-US" sz="1100" b="1" i="0" baseline="0">
              <a:solidFill>
                <a:schemeClr val="dk1"/>
              </a:solidFill>
              <a:effectLst/>
              <a:latin typeface="+mn-lt"/>
              <a:ea typeface="+mn-ea"/>
              <a:cs typeface="+mn-cs"/>
            </a:rPr>
            <a:t> General Services Administration</a:t>
          </a:r>
          <a:endParaRPr lang="en-US" sz="1100" b="1" i="0">
            <a:solidFill>
              <a:schemeClr val="dk1"/>
            </a:solidFill>
            <a:effectLst/>
            <a:latin typeface="+mn-lt"/>
            <a:ea typeface="+mn-ea"/>
            <a:cs typeface="+mn-cs"/>
          </a:endParaRPr>
        </a:p>
        <a:p>
          <a:endParaRPr lang="en-US" sz="1100" b="1">
            <a:solidFill>
              <a:schemeClr val="dk1"/>
            </a:solidFill>
            <a:latin typeface="+mn-lt"/>
            <a:ea typeface="+mn-ea"/>
            <a:cs typeface="+mn-cs"/>
          </a:endParaRPr>
        </a:p>
        <a:p>
          <a:r>
            <a:rPr lang="en-US" sz="1100">
              <a:solidFill>
                <a:schemeClr val="dk1"/>
              </a:solidFill>
              <a:latin typeface="+mn-lt"/>
              <a:ea typeface="+mn-ea"/>
              <a:cs typeface="+mn-cs"/>
            </a:rPr>
            <a:t>GSA has a unique mission as both landholding agency and the provider of space for other federal agencies.  This mission influences the reporting of GSA’s inventory especially for the status and utilization data elements.  </a:t>
          </a:r>
        </a:p>
        <a:p>
          <a:r>
            <a:rPr lang="en-US" sz="1100">
              <a:solidFill>
                <a:schemeClr val="dk1"/>
              </a:solidFill>
              <a:latin typeface="+mn-lt"/>
              <a:ea typeface="+mn-ea"/>
              <a:cs typeface="+mn-cs"/>
            </a:rPr>
            <a:t> </a:t>
          </a:r>
        </a:p>
        <a:p>
          <a:r>
            <a:rPr lang="en-US" sz="1100">
              <a:solidFill>
                <a:schemeClr val="dk1"/>
              </a:solidFill>
              <a:latin typeface="+mn-lt"/>
              <a:ea typeface="+mn-ea"/>
              <a:cs typeface="+mn-cs"/>
            </a:rPr>
            <a:t>GSA typically reports the status of assets as either active or excess. Specifically, assets in our inventory that are needed to meet the space needs of our tenant agencies are labeled as active, and once an asset is determined to be no longer needed to support our mission, does the status change to excess.  We are reassessing our use of the status data element categories to better address the status of assets completely vacant without a viable asset strategy or a defined customer need.</a:t>
          </a:r>
        </a:p>
        <a:p>
          <a:r>
            <a:rPr lang="en-US" sz="1100">
              <a:solidFill>
                <a:schemeClr val="dk1"/>
              </a:solidFill>
              <a:latin typeface="+mn-lt"/>
              <a:ea typeface="+mn-ea"/>
              <a:cs typeface="+mn-cs"/>
            </a:rPr>
            <a:t> </a:t>
          </a:r>
        </a:p>
        <a:p>
          <a:r>
            <a:rPr lang="en-US" sz="1100">
              <a:solidFill>
                <a:schemeClr val="dk1"/>
              </a:solidFill>
              <a:latin typeface="+mn-lt"/>
              <a:ea typeface="+mn-ea"/>
              <a:cs typeface="+mn-cs"/>
            </a:rPr>
            <a:t>GSA reports assets as unutilized or underutilized based upon the statutory definitions per the McKinney Vento Act.  GSA's role in the reporting of properties to the </a:t>
          </a:r>
          <a:r>
            <a:rPr lang="en-US" sz="1100" b="0" i="0">
              <a:solidFill>
                <a:schemeClr val="dk1"/>
              </a:solidFill>
              <a:effectLst/>
              <a:latin typeface="+mn-lt"/>
              <a:ea typeface="+mn-ea"/>
              <a:cs typeface="+mn-cs"/>
            </a:rPr>
            <a:t>U.S. Department of Housing and Urban Development </a:t>
          </a:r>
          <a:r>
            <a:rPr lang="en-US" sz="1100">
              <a:solidFill>
                <a:schemeClr val="dk1"/>
              </a:solidFill>
              <a:latin typeface="+mn-lt"/>
              <a:ea typeface="+mn-ea"/>
              <a:cs typeface="+mn-cs"/>
            </a:rPr>
            <a:t>(HUD) is rather unique in that we are both a landholding agency as well as the primary disposal agent for real property across the Federal Government.  Given this dual role, GSA-held properties are reported to HUD as they are submitted for disposal, at which point they are excess.  As a provider of space to other federal agencies, properties held by GSA are sometimes vacant or partially vacant as tenant agencies' housing needs fluctuate with expansion and contraction.  As this fluctuation occurs, GSA updates the inventory data for these properties in order to assist in fully optimizing the asset; therefore, properties that temporarily contain vacant space as a result of fluctuating tenant needs are nonetheless still meeting GSA's mission needs in that the available space is needed to provide space for federal tenants. Consequently, these instances of intermittently unoccupied space are not considered to be "unutilized" or "underutilized" and therefore are not reported to HUD as such.  When assets are determined to no longer meet the needs of federal tenants, they are reported excess to the Office of Real Property Utilization and Disposal and reported in the FRPP accordingly.   </a:t>
          </a:r>
        </a:p>
        <a:p>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61</xdr:row>
      <xdr:rowOff>47625</xdr:rowOff>
    </xdr:from>
    <xdr:to>
      <xdr:col>4</xdr:col>
      <xdr:colOff>0</xdr:colOff>
      <xdr:row>67</xdr:row>
      <xdr:rowOff>114300</xdr:rowOff>
    </xdr:to>
    <xdr:sp macro="" textlink="">
      <xdr:nvSpPr>
        <xdr:cNvPr id="2" name="TextBox 1"/>
        <xdr:cNvSpPr txBox="1"/>
      </xdr:nvSpPr>
      <xdr:spPr>
        <a:xfrm>
          <a:off x="28575" y="11734800"/>
          <a:ext cx="5324475" cy="1038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100" b="1" baseline="0"/>
            <a:t>Buildings (examples): </a:t>
          </a:r>
          <a:r>
            <a:rPr lang="en-US" sz="1100" b="0" baseline="0"/>
            <a:t>o</a:t>
          </a:r>
          <a:r>
            <a:rPr lang="en-US" sz="1100" baseline="0"/>
            <a:t>ffice, laboratories, hospital, school, museum, data center, warehouse</a:t>
          </a:r>
        </a:p>
        <a:p>
          <a:endParaRPr lang="en-US" sz="5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endParaRPr lang="en-US" sz="1050"/>
        </a:p>
        <a:p>
          <a:endParaRPr lang="en-US" sz="50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26</xdr:row>
      <xdr:rowOff>133349</xdr:rowOff>
    </xdr:from>
    <xdr:to>
      <xdr:col>5</xdr:col>
      <xdr:colOff>66675</xdr:colOff>
      <xdr:row>48</xdr:row>
      <xdr:rowOff>133350</xdr:rowOff>
    </xdr:to>
    <xdr:sp macro="" textlink="">
      <xdr:nvSpPr>
        <xdr:cNvPr id="2" name="TextBox 1"/>
        <xdr:cNvSpPr txBox="1"/>
      </xdr:nvSpPr>
      <xdr:spPr>
        <a:xfrm>
          <a:off x="85725" y="7610474"/>
          <a:ext cx="7924800" cy="35623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endParaRPr lang="en-US" sz="600" baseline="0"/>
        </a:p>
        <a:p>
          <a:r>
            <a:rPr lang="en-US" sz="1100" b="1" baseline="0">
              <a:solidFill>
                <a:schemeClr val="dk1"/>
              </a:solidFill>
              <a:latin typeface="+mn-lt"/>
              <a:ea typeface="+mn-ea"/>
              <a:cs typeface="+mn-cs"/>
            </a:rPr>
            <a:t>Structures (examples): </a:t>
          </a:r>
          <a:r>
            <a:rPr lang="en-US" sz="1100" b="0" baseline="0">
              <a:solidFill>
                <a:schemeClr val="dk1"/>
              </a:solidFill>
              <a:latin typeface="+mn-lt"/>
              <a:ea typeface="+mn-ea"/>
              <a:cs typeface="+mn-cs"/>
            </a:rPr>
            <a:t>airfield pavements, harbors and ports, parking structures, utility systems </a:t>
          </a:r>
        </a:p>
        <a:p>
          <a:endParaRPr lang="en-US" sz="1100"/>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p>
        <a:p>
          <a:endParaRPr lang="en-US" sz="1100">
            <a:effectLst/>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endParaRPr lang="en-US" sz="500" baseline="0">
            <a:solidFill>
              <a:schemeClr val="dk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xdr:colOff>
      <xdr:row>32</xdr:row>
      <xdr:rowOff>152399</xdr:rowOff>
    </xdr:from>
    <xdr:to>
      <xdr:col>4</xdr:col>
      <xdr:colOff>1095375</xdr:colOff>
      <xdr:row>59</xdr:row>
      <xdr:rowOff>114300</xdr:rowOff>
    </xdr:to>
    <xdr:sp macro="" textlink="">
      <xdr:nvSpPr>
        <xdr:cNvPr id="2" name="TextBox 1"/>
        <xdr:cNvSpPr txBox="1"/>
      </xdr:nvSpPr>
      <xdr:spPr>
        <a:xfrm>
          <a:off x="19050" y="6496049"/>
          <a:ext cx="7620000" cy="43338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600" baseline="0"/>
        </a:p>
        <a:p>
          <a:r>
            <a:rPr lang="en-US" sz="1100" b="1" baseline="0">
              <a:solidFill>
                <a:schemeClr val="dk1"/>
              </a:solidFill>
              <a:latin typeface="+mn-lt"/>
              <a:ea typeface="+mn-ea"/>
              <a:cs typeface="+mn-cs"/>
            </a:rPr>
            <a:t>Structures (examples): </a:t>
          </a:r>
          <a:r>
            <a:rPr lang="en-US" sz="1100" b="0" baseline="0">
              <a:solidFill>
                <a:schemeClr val="dk1"/>
              </a:solidFill>
              <a:latin typeface="+mn-lt"/>
              <a:ea typeface="+mn-ea"/>
              <a:cs typeface="+mn-cs"/>
            </a:rPr>
            <a:t>airfield pavements, harbors and ports, parking structures, utility systems </a:t>
          </a:r>
        </a:p>
        <a:p>
          <a:endParaRPr lang="en-US" sz="500" b="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1050"/>
        </a:p>
        <a:p>
          <a:pPr fontAlgn="base"/>
          <a:endParaRPr lang="en-US" sz="5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1" fontAlgn="base"/>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a:effectLst/>
          </a:endParaRPr>
        </a:p>
        <a:p>
          <a:r>
            <a:rPr lang="en-US" sz="1100">
              <a:solidFill>
                <a:schemeClr val="dk1"/>
              </a:solidFill>
              <a:effectLst/>
              <a:latin typeface="+mn-lt"/>
              <a:ea typeface="+mn-ea"/>
              <a:cs typeface="+mn-cs"/>
            </a:rPr>
            <a:t>- recurring maintenance and repair costs;</a:t>
          </a:r>
          <a:endParaRPr lang="en-US">
            <a:effectLst/>
          </a:endParaRPr>
        </a:p>
        <a:p>
          <a:r>
            <a:rPr lang="en-US" sz="1100">
              <a:solidFill>
                <a:schemeClr val="dk1"/>
              </a:solidFill>
              <a:effectLst/>
              <a:latin typeface="+mn-lt"/>
              <a:ea typeface="+mn-ea"/>
              <a:cs typeface="+mn-cs"/>
            </a:rPr>
            <a:t>- utilities (includes plant operation and purchase of energy);</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a:effectLst/>
          </a:endParaRPr>
        </a:p>
        <a:p>
          <a:pPr lvl="1" fontAlgn="base"/>
          <a:endParaRPr lang="en-US" sz="1100" baseline="0">
            <a:solidFill>
              <a:schemeClr val="dk1"/>
            </a:solidFill>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28575</xdr:colOff>
      <xdr:row>26</xdr:row>
      <xdr:rowOff>28573</xdr:rowOff>
    </xdr:from>
    <xdr:to>
      <xdr:col>5</xdr:col>
      <xdr:colOff>0</xdr:colOff>
      <xdr:row>50</xdr:row>
      <xdr:rowOff>152400</xdr:rowOff>
    </xdr:to>
    <xdr:sp macro="" textlink="">
      <xdr:nvSpPr>
        <xdr:cNvPr id="2" name="TextBox 1"/>
        <xdr:cNvSpPr txBox="1"/>
      </xdr:nvSpPr>
      <xdr:spPr>
        <a:xfrm>
          <a:off x="28575" y="6143623"/>
          <a:ext cx="7124700" cy="401002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100" b="1" baseline="0">
              <a:solidFill>
                <a:schemeClr val="dk1"/>
              </a:solidFill>
              <a:latin typeface="+mn-lt"/>
              <a:ea typeface="+mn-ea"/>
              <a:cs typeface="+mn-cs"/>
            </a:rPr>
            <a:t>Land (examples): </a:t>
          </a:r>
          <a:r>
            <a:rPr lang="en-US" sz="1100" b="0" baseline="0">
              <a:solidFill>
                <a:schemeClr val="dk1"/>
              </a:solidFill>
              <a:latin typeface="+mn-lt"/>
              <a:ea typeface="+mn-ea"/>
              <a:cs typeface="+mn-cs"/>
            </a:rPr>
            <a:t>agriculture, grazing, forest and wildlife, navigation and traffic aids</a:t>
          </a:r>
        </a:p>
        <a:p>
          <a:endParaRPr lang="en-US" sz="500" b="0" baseline="0">
            <a:solidFill>
              <a:schemeClr val="dk1"/>
            </a:solidFill>
            <a:latin typeface="+mn-lt"/>
            <a:ea typeface="+mn-ea"/>
            <a:cs typeface="+mn-cs"/>
          </a:endParaRPr>
        </a:p>
        <a:p>
          <a:r>
            <a:rPr lang="en-US" sz="1100" b="1" baseline="0">
              <a:solidFill>
                <a:schemeClr val="dk1"/>
              </a:solidFill>
              <a:latin typeface="+mn-lt"/>
              <a:ea typeface="+mn-ea"/>
              <a:cs typeface="+mn-cs"/>
            </a:rPr>
            <a:t>Acres: </a:t>
          </a:r>
          <a:r>
            <a:rPr lang="en-US" sz="1100" b="0" baseline="0">
              <a:solidFill>
                <a:schemeClr val="dk1"/>
              </a:solidFill>
              <a:latin typeface="+mn-lt"/>
              <a:ea typeface="+mn-ea"/>
              <a:cs typeface="+mn-cs"/>
            </a:rPr>
            <a:t>T</a:t>
          </a:r>
          <a:r>
            <a:rPr lang="en-US" sz="1100">
              <a:solidFill>
                <a:schemeClr val="dk1"/>
              </a:solidFill>
              <a:latin typeface="+mn-lt"/>
              <a:ea typeface="+mn-ea"/>
              <a:cs typeface="+mn-cs"/>
            </a:rPr>
            <a:t>he total number of acres associated with each land asset record.</a:t>
          </a:r>
          <a:r>
            <a:rPr lang="en-US" sz="1100" b="0" baseline="0">
              <a:solidFill>
                <a:schemeClr val="dk1"/>
              </a:solidFill>
              <a:latin typeface="+mn-lt"/>
              <a:ea typeface="+mn-ea"/>
              <a:cs typeface="+mn-cs"/>
            </a:rPr>
            <a:t> </a:t>
          </a:r>
          <a:endParaRPr lang="en-US" sz="1100"/>
        </a:p>
        <a:p>
          <a:endParaRPr lang="en-US" sz="5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a:effectLst/>
          </a:endParaRPr>
        </a:p>
        <a:p>
          <a:r>
            <a:rPr lang="en-US" sz="1100">
              <a:solidFill>
                <a:schemeClr val="dk1"/>
              </a:solidFill>
              <a:effectLst/>
              <a:latin typeface="+mn-lt"/>
              <a:ea typeface="+mn-ea"/>
              <a:cs typeface="+mn-cs"/>
            </a:rPr>
            <a:t>- recurring maintenance and repair costs;</a:t>
          </a:r>
          <a:endParaRPr lang="en-US">
            <a:effectLst/>
          </a:endParaRPr>
        </a:p>
        <a:p>
          <a:r>
            <a:rPr lang="en-US" sz="1100">
              <a:solidFill>
                <a:schemeClr val="dk1"/>
              </a:solidFill>
              <a:effectLst/>
              <a:latin typeface="+mn-lt"/>
              <a:ea typeface="+mn-ea"/>
              <a:cs typeface="+mn-cs"/>
            </a:rPr>
            <a:t>- utilities (includes plant operation and purchase of energy);</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a:effectLst/>
          </a:endParaRPr>
        </a:p>
        <a:p>
          <a:pPr lvl="1"/>
          <a:endParaRPr lang="en-US" sz="1050" baseline="0">
            <a:solidFill>
              <a:schemeClr val="dk1"/>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85725</xdr:colOff>
      <xdr:row>61</xdr:row>
      <xdr:rowOff>9525</xdr:rowOff>
    </xdr:from>
    <xdr:to>
      <xdr:col>4</xdr:col>
      <xdr:colOff>0</xdr:colOff>
      <xdr:row>68</xdr:row>
      <xdr:rowOff>133350</xdr:rowOff>
    </xdr:to>
    <xdr:sp macro="" textlink="">
      <xdr:nvSpPr>
        <xdr:cNvPr id="2" name="TextBox 1"/>
        <xdr:cNvSpPr txBox="1"/>
      </xdr:nvSpPr>
      <xdr:spPr>
        <a:xfrm>
          <a:off x="85725" y="12087225"/>
          <a:ext cx="4791075" cy="1257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100" b="1" baseline="0">
              <a:solidFill>
                <a:schemeClr val="dk1"/>
              </a:solidFill>
              <a:latin typeface="+mn-lt"/>
              <a:ea typeface="+mn-ea"/>
              <a:cs typeface="+mn-cs"/>
            </a:rPr>
            <a:t>Land (examples): </a:t>
          </a:r>
          <a:r>
            <a:rPr lang="en-US" sz="1100" b="0" baseline="0">
              <a:solidFill>
                <a:schemeClr val="dk1"/>
              </a:solidFill>
              <a:latin typeface="+mn-lt"/>
              <a:ea typeface="+mn-ea"/>
              <a:cs typeface="+mn-cs"/>
            </a:rPr>
            <a:t>agriculture, grazing, forest and wildlife, navigation and traffic aids</a:t>
          </a:r>
        </a:p>
        <a:p>
          <a:endParaRPr lang="en-US" sz="1100" b="0" baseline="0">
            <a:solidFill>
              <a:schemeClr val="dk1"/>
            </a:solidFill>
            <a:latin typeface="+mn-lt"/>
            <a:ea typeface="+mn-ea"/>
            <a:cs typeface="+mn-cs"/>
          </a:endParaRPr>
        </a:p>
        <a:p>
          <a:r>
            <a:rPr lang="en-US" sz="1100" b="1" baseline="0">
              <a:solidFill>
                <a:schemeClr val="dk1"/>
              </a:solidFill>
              <a:latin typeface="+mn-lt"/>
              <a:ea typeface="+mn-ea"/>
              <a:cs typeface="+mn-cs"/>
            </a:rPr>
            <a:t>Acres: </a:t>
          </a:r>
          <a:r>
            <a:rPr lang="en-US" sz="1100" b="0" baseline="0">
              <a:solidFill>
                <a:schemeClr val="dk1"/>
              </a:solidFill>
              <a:latin typeface="+mn-lt"/>
              <a:ea typeface="+mn-ea"/>
              <a:cs typeface="+mn-cs"/>
            </a:rPr>
            <a:t>T</a:t>
          </a:r>
          <a:r>
            <a:rPr lang="en-US" sz="1100">
              <a:solidFill>
                <a:schemeClr val="dk1"/>
              </a:solidFill>
              <a:latin typeface="+mn-lt"/>
              <a:ea typeface="+mn-ea"/>
              <a:cs typeface="+mn-cs"/>
            </a:rPr>
            <a:t>he total number of acres associated with each land asset record.</a:t>
          </a:r>
          <a:r>
            <a:rPr lang="en-US" sz="1100" b="0" baseline="0">
              <a:solidFill>
                <a:schemeClr val="dk1"/>
              </a:solidFill>
              <a:latin typeface="+mn-lt"/>
              <a:ea typeface="+mn-ea"/>
              <a:cs typeface="+mn-cs"/>
            </a:rPr>
            <a:t> </a:t>
          </a:r>
          <a:endParaRPr lang="en-US" sz="1100"/>
        </a:p>
        <a:p>
          <a:endParaRPr lang="en-US" sz="1100" baseline="0">
            <a:solidFill>
              <a:schemeClr val="dk1"/>
            </a:solidFill>
            <a:latin typeface="+mn-lt"/>
            <a:ea typeface="+mn-ea"/>
            <a:cs typeface="+mn-cs"/>
          </a:endParaRPr>
        </a:p>
        <a:p>
          <a:pPr lvl="1"/>
          <a:endParaRPr lang="en-US" sz="1100" baseline="0">
            <a:solidFill>
              <a:schemeClr val="dk1"/>
            </a:solidFill>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285750</xdr:colOff>
      <xdr:row>27</xdr:row>
      <xdr:rowOff>133351</xdr:rowOff>
    </xdr:from>
    <xdr:to>
      <xdr:col>5</xdr:col>
      <xdr:colOff>361950</xdr:colOff>
      <xdr:row>61</xdr:row>
      <xdr:rowOff>114301</xdr:rowOff>
    </xdr:to>
    <xdr:sp macro="" textlink="">
      <xdr:nvSpPr>
        <xdr:cNvPr id="2" name="TextBox 1"/>
        <xdr:cNvSpPr txBox="1"/>
      </xdr:nvSpPr>
      <xdr:spPr>
        <a:xfrm>
          <a:off x="285750" y="9696451"/>
          <a:ext cx="6667500" cy="54864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050" b="1">
              <a:latin typeface="+mn-lt"/>
            </a:rPr>
            <a:t>Key Definitions</a:t>
          </a:r>
          <a:r>
            <a:rPr lang="en-US" sz="1050" b="1" baseline="0">
              <a:latin typeface="+mn-lt"/>
            </a:rPr>
            <a:t> and Examples</a:t>
          </a:r>
        </a:p>
        <a:p>
          <a:endParaRPr lang="en-US" sz="1050" baseline="0">
            <a:latin typeface="+mn-lt"/>
          </a:endParaRPr>
        </a:p>
        <a:p>
          <a:r>
            <a:rPr lang="en-US" sz="1100" b="1" baseline="0">
              <a:latin typeface="+mn-lt"/>
            </a:rPr>
            <a:t>Buildings (examples): </a:t>
          </a:r>
          <a:r>
            <a:rPr lang="en-US" sz="1100" b="0" baseline="0">
              <a:latin typeface="+mn-lt"/>
            </a:rPr>
            <a:t>o</a:t>
          </a:r>
          <a:r>
            <a:rPr lang="en-US" sz="1100" baseline="0">
              <a:latin typeface="+mn-lt"/>
            </a:rPr>
            <a:t>ffice, laboratories, hospital, school, museum, data center, warehouse</a:t>
          </a:r>
        </a:p>
        <a:p>
          <a:endParaRPr lang="en-US" sz="1100" baseline="0">
            <a:latin typeface="+mn-lt"/>
          </a:endParaRPr>
        </a:p>
        <a:p>
          <a:r>
            <a:rPr lang="en-US" sz="1100" b="1" baseline="0">
              <a:latin typeface="+mn-lt"/>
            </a:rPr>
            <a:t>Structures </a:t>
          </a:r>
          <a:r>
            <a:rPr lang="en-US" sz="1100" b="1" baseline="0">
              <a:solidFill>
                <a:schemeClr val="dk1"/>
              </a:solidFill>
              <a:latin typeface="+mn-lt"/>
              <a:ea typeface="+mn-ea"/>
              <a:cs typeface="+mn-cs"/>
            </a:rPr>
            <a:t>(examples): </a:t>
          </a:r>
          <a:r>
            <a:rPr lang="en-US" sz="1100" b="0" baseline="0">
              <a:solidFill>
                <a:schemeClr val="dk1"/>
              </a:solidFill>
              <a:latin typeface="+mn-lt"/>
              <a:ea typeface="+mn-ea"/>
              <a:cs typeface="+mn-cs"/>
            </a:rPr>
            <a:t>airfield pavements, harbors and ports, parking structures, utility systems </a:t>
          </a:r>
        </a:p>
        <a:p>
          <a:endParaRPr lang="en-US" sz="1100" b="1" baseline="0">
            <a:latin typeface="+mn-lt"/>
          </a:endParaRPr>
        </a:p>
        <a:p>
          <a:r>
            <a:rPr lang="en-US" sz="1100" b="1" baseline="0">
              <a:latin typeface="+mn-lt"/>
            </a:rPr>
            <a:t>Land </a:t>
          </a:r>
          <a:r>
            <a:rPr lang="en-US" sz="1100" b="1" baseline="0">
              <a:solidFill>
                <a:schemeClr val="dk1"/>
              </a:solidFill>
              <a:latin typeface="+mn-lt"/>
              <a:ea typeface="+mn-ea"/>
              <a:cs typeface="+mn-cs"/>
            </a:rPr>
            <a:t>(examples): </a:t>
          </a:r>
          <a:r>
            <a:rPr lang="en-US" sz="1100" b="0" baseline="0">
              <a:solidFill>
                <a:schemeClr val="dk1"/>
              </a:solidFill>
              <a:latin typeface="+mn-lt"/>
              <a:ea typeface="+mn-ea"/>
              <a:cs typeface="+mn-cs"/>
            </a:rPr>
            <a:t>agriculture, grazing, forest and wildlife, navigation and traffic aids </a:t>
          </a:r>
        </a:p>
        <a:p>
          <a:endParaRPr lang="en-US" sz="110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Disposition:  </a:t>
          </a:r>
          <a:r>
            <a:rPr lang="en-US" sz="1100" b="0" baseline="0">
              <a:solidFill>
                <a:schemeClr val="dk1"/>
              </a:solidFill>
              <a:latin typeface="+mn-lt"/>
              <a:ea typeface="+mn-ea"/>
              <a:cs typeface="+mn-cs"/>
            </a:rPr>
            <a:t>A</a:t>
          </a:r>
          <a:r>
            <a:rPr lang="en-US" sz="1100">
              <a:solidFill>
                <a:schemeClr val="dk1"/>
              </a:solidFill>
              <a:latin typeface="+mn-lt"/>
              <a:ea typeface="+mn-ea"/>
              <a:cs typeface="+mn-cs"/>
            </a:rPr>
            <a:t>ll assets that have exited the federal portfolio of assets during the reporting fiscal year.  This includes, but is not limited to</a:t>
          </a:r>
          <a:r>
            <a:rPr lang="en-US" sz="1100" baseline="0">
              <a:solidFill>
                <a:schemeClr val="dk1"/>
              </a:solidFill>
              <a:latin typeface="+mn-lt"/>
              <a:ea typeface="+mn-ea"/>
              <a:cs typeface="+mn-cs"/>
            </a:rPr>
            <a:t> </a:t>
          </a:r>
          <a:r>
            <a:rPr lang="en-US" sz="1100">
              <a:solidFill>
                <a:schemeClr val="dk1"/>
              </a:solidFill>
              <a:latin typeface="+mn-lt"/>
              <a:ea typeface="+mn-ea"/>
              <a:cs typeface="+mn-cs"/>
            </a:rPr>
            <a:t>sales, federal transfers, public benefit conveyances, and demolitions</a:t>
          </a:r>
          <a:r>
            <a:rPr lang="en-US" sz="1100" b="0" i="0" u="none">
              <a:solidFill>
                <a:schemeClr val="dk1"/>
              </a:solidFill>
              <a:latin typeface="+mn-lt"/>
              <a:ea typeface="+mn-ea"/>
              <a:cs typeface="+mn-cs"/>
            </a:rPr>
            <a:t>.  Disposition</a:t>
          </a:r>
          <a:r>
            <a:rPr lang="en-US" sz="1100" b="0" i="0" u="none" baseline="0">
              <a:solidFill>
                <a:schemeClr val="dk1"/>
              </a:solidFill>
              <a:latin typeface="+mn-lt"/>
              <a:ea typeface="+mn-ea"/>
              <a:cs typeface="+mn-cs"/>
            </a:rPr>
            <a:t> </a:t>
          </a:r>
          <a:r>
            <a:rPr lang="en-US" sz="1100">
              <a:solidFill>
                <a:schemeClr val="dk1"/>
              </a:solidFill>
              <a:latin typeface="+mn-lt"/>
              <a:ea typeface="+mn-ea"/>
              <a:cs typeface="+mn-cs"/>
            </a:rPr>
            <a:t>data is reported only in the year the asset has exited the federal portfolio of assets.</a:t>
          </a:r>
        </a:p>
        <a:p>
          <a:pPr marL="0" marR="0" indent="0" defTabSz="914400" eaLnBrk="1" fontAlgn="auto" latinLnBrk="0" hangingPunct="1">
            <a:lnSpc>
              <a:spcPct val="100000"/>
            </a:lnSpc>
            <a:spcBef>
              <a:spcPts val="0"/>
            </a:spcBef>
            <a:spcAft>
              <a:spcPts val="0"/>
            </a:spcAft>
            <a:buClrTx/>
            <a:buSzTx/>
            <a:buFontTx/>
            <a:buNone/>
            <a:tabLst/>
            <a:defRPr/>
          </a:pPr>
          <a:endParaRPr lang="en-US" sz="105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050">
            <a:effectLst/>
          </a:endParaRPr>
        </a:p>
        <a:p>
          <a:r>
            <a:rPr lang="en-US" sz="1100">
              <a:solidFill>
                <a:schemeClr val="dk1"/>
              </a:solidFill>
              <a:effectLst/>
              <a:latin typeface="+mn-lt"/>
              <a:ea typeface="+mn-ea"/>
              <a:cs typeface="+mn-cs"/>
            </a:rPr>
            <a:t>- recurring maintenance and repair costs;</a:t>
          </a:r>
          <a:endParaRPr lang="en-US" sz="1050">
            <a:effectLst/>
          </a:endParaRPr>
        </a:p>
        <a:p>
          <a:r>
            <a:rPr lang="en-US" sz="1100">
              <a:solidFill>
                <a:schemeClr val="dk1"/>
              </a:solidFill>
              <a:effectLst/>
              <a:latin typeface="+mn-lt"/>
              <a:ea typeface="+mn-ea"/>
              <a:cs typeface="+mn-cs"/>
            </a:rPr>
            <a:t>- utilities (includes plant operation and purchase of energy);</a:t>
          </a:r>
          <a:endParaRPr lang="en-US" sz="105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05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05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05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05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050" b="1" baseline="0">
            <a:solidFill>
              <a:schemeClr val="dk1"/>
            </a:solidFill>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112939</xdr:colOff>
      <xdr:row>32</xdr:row>
      <xdr:rowOff>146957</xdr:rowOff>
    </xdr:from>
    <xdr:to>
      <xdr:col>6</xdr:col>
      <xdr:colOff>274864</xdr:colOff>
      <xdr:row>36</xdr:row>
      <xdr:rowOff>4082</xdr:rowOff>
    </xdr:to>
    <xdr:sp macro="" textlink="">
      <xdr:nvSpPr>
        <xdr:cNvPr id="2" name="TextBox 1"/>
        <xdr:cNvSpPr txBox="1"/>
      </xdr:nvSpPr>
      <xdr:spPr>
        <a:xfrm>
          <a:off x="112939" y="7204982"/>
          <a:ext cx="7753350" cy="5810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All Other was the most commonly disposed property type for owned and otherwise managed buildings in FY 2018.  All Other represented 21 percent of all property types, followed by Navigation and Traffic Aids at 15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xdr:colOff>
      <xdr:row>27</xdr:row>
      <xdr:rowOff>9524</xdr:rowOff>
    </xdr:from>
    <xdr:to>
      <xdr:col>6</xdr:col>
      <xdr:colOff>38100</xdr:colOff>
      <xdr:row>30</xdr:row>
      <xdr:rowOff>0</xdr:rowOff>
    </xdr:to>
    <xdr:sp macro="" textlink="">
      <xdr:nvSpPr>
        <xdr:cNvPr id="2" name="TextBox 1"/>
        <xdr:cNvSpPr txBox="1"/>
      </xdr:nvSpPr>
      <xdr:spPr>
        <a:xfrm>
          <a:off x="38100" y="7286624"/>
          <a:ext cx="7524750" cy="4762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Demolition was the most commonly used disposition method for owned and otherwise managed buildings in FY 2018.  Demolition represented 64 percent of all disposition methods, followed by Other at 14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152400</xdr:colOff>
      <xdr:row>23</xdr:row>
      <xdr:rowOff>152400</xdr:rowOff>
    </xdr:from>
    <xdr:to>
      <xdr:col>4</xdr:col>
      <xdr:colOff>114300</xdr:colOff>
      <xdr:row>27</xdr:row>
      <xdr:rowOff>171450</xdr:rowOff>
    </xdr:to>
    <xdr:sp macro="" textlink="">
      <xdr:nvSpPr>
        <xdr:cNvPr id="2" name="TextBox 1"/>
        <xdr:cNvSpPr txBox="1"/>
      </xdr:nvSpPr>
      <xdr:spPr>
        <a:xfrm>
          <a:off x="152400" y="10953750"/>
          <a:ext cx="6181725" cy="742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Demolition was the most commonly used disposition method for structures in FY 2018.  Demolition represented 70 percent of all disposition methods, followed by Other at 22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685799</xdr:colOff>
      <xdr:row>2</xdr:row>
      <xdr:rowOff>165339</xdr:rowOff>
    </xdr:to>
    <xdr:pic>
      <xdr:nvPicPr>
        <xdr:cNvPr id="2" name="Picture 1" descr="gsa_logo3.jpg"/>
        <xdr:cNvPicPr>
          <a:picLocks noChangeAspect="1"/>
        </xdr:cNvPicPr>
      </xdr:nvPicPr>
      <xdr:blipFill>
        <a:blip xmlns:r="http://schemas.openxmlformats.org/officeDocument/2006/relationships" r:embed="rId1" cstate="print"/>
        <a:stretch>
          <a:fillRect/>
        </a:stretch>
      </xdr:blipFill>
      <xdr:spPr>
        <a:xfrm>
          <a:off x="0" y="0"/>
          <a:ext cx="685799" cy="56538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95250</xdr:colOff>
      <xdr:row>16</xdr:row>
      <xdr:rowOff>171450</xdr:rowOff>
    </xdr:from>
    <xdr:to>
      <xdr:col>5</xdr:col>
      <xdr:colOff>95250</xdr:colOff>
      <xdr:row>19</xdr:row>
      <xdr:rowOff>104776</xdr:rowOff>
    </xdr:to>
    <xdr:sp macro="" textlink="">
      <xdr:nvSpPr>
        <xdr:cNvPr id="2" name="TextBox 1"/>
        <xdr:cNvSpPr txBox="1"/>
      </xdr:nvSpPr>
      <xdr:spPr>
        <a:xfrm>
          <a:off x="95250" y="6134100"/>
          <a:ext cx="6229350" cy="4762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Sale was the most commonly used disposition method for land in FY 2018.  Sale represented 41 percent of all disposition methods, followed by Other at 21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57151</xdr:colOff>
      <xdr:row>18</xdr:row>
      <xdr:rowOff>28576</xdr:rowOff>
    </xdr:from>
    <xdr:to>
      <xdr:col>4</xdr:col>
      <xdr:colOff>952500</xdr:colOff>
      <xdr:row>33</xdr:row>
      <xdr:rowOff>133350</xdr:rowOff>
    </xdr:to>
    <xdr:sp macro="" textlink="">
      <xdr:nvSpPr>
        <xdr:cNvPr id="2" name="TextBox 1"/>
        <xdr:cNvSpPr txBox="1"/>
      </xdr:nvSpPr>
      <xdr:spPr>
        <a:xfrm>
          <a:off x="57151" y="4171951"/>
          <a:ext cx="6715124" cy="25336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11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a:t>
          </a:r>
        </a:p>
        <a:p>
          <a:r>
            <a:rPr lang="en-US" sz="1100" b="1">
              <a:solidFill>
                <a:schemeClr val="dk1"/>
              </a:solidFill>
              <a:latin typeface="+mn-lt"/>
              <a:ea typeface="+mn-ea"/>
              <a:cs typeface="+mn-cs"/>
            </a:rPr>
            <a:t>National Historic Landmark – NHL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Listed – NRL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Eligible – NRE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Non-contributing element of NHL/NRL district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Not Evaluated </a:t>
          </a:r>
          <a:endParaRPr lang="en-US" sz="1100" b="0">
            <a:solidFill>
              <a:schemeClr val="dk1"/>
            </a:solidFill>
            <a:latin typeface="+mn-lt"/>
            <a:ea typeface="+mn-ea"/>
            <a:cs typeface="+mn-cs"/>
          </a:endParaRPr>
        </a:p>
        <a:p>
          <a:r>
            <a:rPr lang="en-US" sz="1100" b="1">
              <a:solidFill>
                <a:schemeClr val="dk1"/>
              </a:solidFill>
              <a:latin typeface="+mn-lt"/>
              <a:ea typeface="+mn-ea"/>
              <a:cs typeface="+mn-cs"/>
            </a:rPr>
            <a:t>Evaluated, Not Historic </a:t>
          </a:r>
        </a:p>
        <a:p>
          <a:pPr lvl="1"/>
          <a:endParaRPr lang="en-US" sz="1100">
            <a:solidFill>
              <a:schemeClr val="dk1"/>
            </a:solidFill>
            <a:latin typeface="+mn-lt"/>
            <a:ea typeface="+mn-ea"/>
            <a:cs typeface="+mn-cs"/>
          </a:endParaRPr>
        </a:p>
        <a:p>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Executive Order 13007 and Section 304 of the National Historic Preservation Act.</a:t>
          </a:r>
        </a:p>
      </xdr:txBody>
    </xdr:sp>
    <xdr:clientData/>
  </xdr:twoCellAnchor>
  <xdr:twoCellAnchor>
    <xdr:from>
      <xdr:col>0</xdr:col>
      <xdr:colOff>38100</xdr:colOff>
      <xdr:row>14</xdr:row>
      <xdr:rowOff>95250</xdr:rowOff>
    </xdr:from>
    <xdr:to>
      <xdr:col>5</xdr:col>
      <xdr:colOff>0</xdr:colOff>
      <xdr:row>17</xdr:row>
      <xdr:rowOff>66675</xdr:rowOff>
    </xdr:to>
    <xdr:sp macro="" textlink="">
      <xdr:nvSpPr>
        <xdr:cNvPr id="3" name="TextBox 2"/>
        <xdr:cNvSpPr txBox="1"/>
      </xdr:nvSpPr>
      <xdr:spPr>
        <a:xfrm>
          <a:off x="38100" y="3590925"/>
          <a:ext cx="6743700" cy="4572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latin typeface="+mn-lt"/>
            </a:rPr>
            <a:t>In FY</a:t>
          </a:r>
          <a:r>
            <a:rPr lang="en-US" sz="1100" baseline="0">
              <a:solidFill>
                <a:sysClr val="windowText" lastClr="000000"/>
              </a:solidFill>
              <a:latin typeface="+mn-lt"/>
            </a:rPr>
            <a:t> 2018, less than 1 percent (2,401 assets) of the applicable federal portfolio had National Historic Landmark status.   </a:t>
          </a:r>
          <a:endParaRPr lang="en-US" sz="1100">
            <a:solidFill>
              <a:sysClr val="windowText" lastClr="000000"/>
            </a:solidFill>
            <a:latin typeface="+mn-l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66</xdr:row>
      <xdr:rowOff>9526</xdr:rowOff>
    </xdr:from>
    <xdr:to>
      <xdr:col>4</xdr:col>
      <xdr:colOff>0</xdr:colOff>
      <xdr:row>81</xdr:row>
      <xdr:rowOff>38100</xdr:rowOff>
    </xdr:to>
    <xdr:sp macro="" textlink="">
      <xdr:nvSpPr>
        <xdr:cNvPr id="2" name="TextBox 1"/>
        <xdr:cNvSpPr txBox="1"/>
      </xdr:nvSpPr>
      <xdr:spPr>
        <a:xfrm>
          <a:off x="9525" y="13735051"/>
          <a:ext cx="7400925" cy="24574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6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a:t>
          </a:r>
        </a:p>
        <a:p>
          <a:r>
            <a:rPr lang="en-US" sz="1100" b="1">
              <a:solidFill>
                <a:schemeClr val="dk1"/>
              </a:solidFill>
              <a:latin typeface="+mn-lt"/>
              <a:ea typeface="+mn-ea"/>
              <a:cs typeface="+mn-cs"/>
            </a:rPr>
            <a:t>National Historic Landmark – NHL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Listed – NRL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Eligible – NRE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Non-contributing element of NHL/NRL district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Not Evaluated </a:t>
          </a:r>
          <a:endParaRPr lang="en-US" sz="1100" b="0">
            <a:solidFill>
              <a:schemeClr val="dk1"/>
            </a:solidFill>
            <a:latin typeface="+mn-lt"/>
            <a:ea typeface="+mn-ea"/>
            <a:cs typeface="+mn-cs"/>
          </a:endParaRPr>
        </a:p>
        <a:p>
          <a:r>
            <a:rPr lang="en-US" sz="1100" b="1">
              <a:solidFill>
                <a:schemeClr val="dk1"/>
              </a:solidFill>
              <a:latin typeface="+mn-lt"/>
              <a:ea typeface="+mn-ea"/>
              <a:cs typeface="+mn-cs"/>
            </a:rPr>
            <a:t>Evaluated, Not Historic </a:t>
          </a:r>
        </a:p>
        <a:p>
          <a:pPr lvl="1"/>
          <a:endParaRPr lang="en-US" sz="500">
            <a:solidFill>
              <a:schemeClr val="dk1"/>
            </a:solidFill>
            <a:latin typeface="+mn-lt"/>
            <a:ea typeface="+mn-ea"/>
            <a:cs typeface="+mn-cs"/>
          </a:endParaRPr>
        </a:p>
        <a:p>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Executive </a:t>
          </a:r>
          <a:r>
            <a:rPr lang="en-US" sz="1100" baseline="0">
              <a:solidFill>
                <a:schemeClr val="dk1"/>
              </a:solidFill>
              <a:latin typeface="+mn-lt"/>
              <a:ea typeface="+mn-ea"/>
              <a:cs typeface="+mn-cs"/>
            </a:rPr>
            <a:t> Order 1</a:t>
          </a:r>
          <a:r>
            <a:rPr lang="en-US" sz="1100">
              <a:solidFill>
                <a:schemeClr val="dk1"/>
              </a:solidFill>
              <a:latin typeface="+mn-lt"/>
              <a:ea typeface="+mn-ea"/>
              <a:cs typeface="+mn-cs"/>
            </a:rPr>
            <a:t>3007 and Section 304 of the National Historic Preservation Act.</a:t>
          </a:r>
          <a:endParaRPr lang="en-US" sz="1050">
            <a:solidFill>
              <a:schemeClr val="dk1"/>
            </a:solidFill>
            <a:latin typeface="+mn-lt"/>
            <a:ea typeface="+mn-ea"/>
            <a:cs typeface="+mn-cs"/>
          </a:endParaRPr>
        </a:p>
      </xdr:txBody>
    </xdr:sp>
    <xdr:clientData/>
  </xdr:twoCellAnchor>
  <xdr:twoCellAnchor>
    <xdr:from>
      <xdr:col>0</xdr:col>
      <xdr:colOff>28575</xdr:colOff>
      <xdr:row>61</xdr:row>
      <xdr:rowOff>142875</xdr:rowOff>
    </xdr:from>
    <xdr:to>
      <xdr:col>4</xdr:col>
      <xdr:colOff>0</xdr:colOff>
      <xdr:row>65</xdr:row>
      <xdr:rowOff>0</xdr:rowOff>
    </xdr:to>
    <xdr:sp macro="" textlink="">
      <xdr:nvSpPr>
        <xdr:cNvPr id="3" name="TextBox 2"/>
        <xdr:cNvSpPr txBox="1"/>
      </xdr:nvSpPr>
      <xdr:spPr>
        <a:xfrm>
          <a:off x="28575" y="13058775"/>
          <a:ext cx="7381875" cy="504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rPr>
            <a:t>California, Maryland and Virginia have the largest combined number of assets with National Historic Landmark and National Register Listed designations. </a:t>
          </a:r>
          <a:endParaRPr lang="en-US" sz="1100">
            <a:solidFill>
              <a:sysClr val="windowText" lastClr="00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38100</xdr:colOff>
      <xdr:row>27</xdr:row>
      <xdr:rowOff>47625</xdr:rowOff>
    </xdr:from>
    <xdr:to>
      <xdr:col>6</xdr:col>
      <xdr:colOff>771525</xdr:colOff>
      <xdr:row>41</xdr:row>
      <xdr:rowOff>28574</xdr:rowOff>
    </xdr:to>
    <xdr:sp macro="" textlink="">
      <xdr:nvSpPr>
        <xdr:cNvPr id="2" name="TextBox 1"/>
        <xdr:cNvSpPr txBox="1"/>
      </xdr:nvSpPr>
      <xdr:spPr>
        <a:xfrm>
          <a:off x="38100" y="7277100"/>
          <a:ext cx="9163050" cy="22478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Historical Status:</a:t>
          </a:r>
          <a:r>
            <a:rPr lang="en-US" sz="1100">
              <a:solidFill>
                <a:schemeClr val="dk1"/>
              </a:solidFill>
              <a:effectLst/>
              <a:latin typeface="+mn-lt"/>
              <a:ea typeface="+mn-ea"/>
              <a:cs typeface="+mn-cs"/>
            </a:rPr>
            <a:t> </a:t>
          </a:r>
          <a:endParaRPr lang="en-US" sz="1050">
            <a:effectLst/>
          </a:endParaRPr>
        </a:p>
        <a:p>
          <a:r>
            <a:rPr lang="en-US" sz="1100" b="1">
              <a:solidFill>
                <a:schemeClr val="dk1"/>
              </a:solidFill>
              <a:effectLst/>
              <a:latin typeface="+mn-lt"/>
              <a:ea typeface="+mn-ea"/>
              <a:cs typeface="+mn-cs"/>
            </a:rPr>
            <a:t>National Historic Landmark – NHL </a:t>
          </a:r>
          <a:endParaRPr lang="en-US" sz="1050">
            <a:effectLst/>
          </a:endParaRPr>
        </a:p>
        <a:p>
          <a:r>
            <a:rPr lang="en-US" sz="1100" b="1">
              <a:solidFill>
                <a:schemeClr val="dk1"/>
              </a:solidFill>
              <a:effectLst/>
              <a:latin typeface="+mn-lt"/>
              <a:ea typeface="+mn-ea"/>
              <a:cs typeface="+mn-cs"/>
            </a:rPr>
            <a:t>National Register Listed – NRL </a:t>
          </a:r>
          <a:endParaRPr lang="en-US" sz="1050">
            <a:effectLst/>
          </a:endParaRPr>
        </a:p>
        <a:p>
          <a:r>
            <a:rPr lang="en-US" sz="1100" b="1">
              <a:solidFill>
                <a:schemeClr val="dk1"/>
              </a:solidFill>
              <a:effectLst/>
              <a:latin typeface="+mn-lt"/>
              <a:ea typeface="+mn-ea"/>
              <a:cs typeface="+mn-cs"/>
            </a:rPr>
            <a:t>National Register Eligible – NRE </a:t>
          </a:r>
          <a:endParaRPr lang="en-US" sz="1050">
            <a:effectLst/>
          </a:endParaRPr>
        </a:p>
        <a:p>
          <a:r>
            <a:rPr lang="en-US" sz="1100" b="1">
              <a:solidFill>
                <a:schemeClr val="dk1"/>
              </a:solidFill>
              <a:effectLst/>
              <a:latin typeface="+mn-lt"/>
              <a:ea typeface="+mn-ea"/>
              <a:cs typeface="+mn-cs"/>
            </a:rPr>
            <a:t>Non-contributing element of NHL/NRL district </a:t>
          </a:r>
          <a:endParaRPr lang="en-US" sz="1050">
            <a:effectLst/>
          </a:endParaRPr>
        </a:p>
        <a:p>
          <a:r>
            <a:rPr lang="en-US" sz="1100" b="1">
              <a:solidFill>
                <a:schemeClr val="dk1"/>
              </a:solidFill>
              <a:effectLst/>
              <a:latin typeface="+mn-lt"/>
              <a:ea typeface="+mn-ea"/>
              <a:cs typeface="+mn-cs"/>
            </a:rPr>
            <a:t>Not Evaluated </a:t>
          </a:r>
          <a:endParaRPr lang="en-US" sz="1050">
            <a:effectLst/>
          </a:endParaRPr>
        </a:p>
        <a:p>
          <a:r>
            <a:rPr lang="en-US" sz="1100" b="1">
              <a:solidFill>
                <a:schemeClr val="dk1"/>
              </a:solidFill>
              <a:effectLst/>
              <a:latin typeface="+mn-lt"/>
              <a:ea typeface="+mn-ea"/>
              <a:cs typeface="+mn-cs"/>
            </a:rPr>
            <a:t>Evaluated, Not Historic </a:t>
          </a:r>
          <a:endParaRPr lang="en-US" sz="1050">
            <a:effectLst/>
          </a:endParaRPr>
        </a:p>
        <a:p>
          <a:endParaRPr lang="en-US" sz="1100" b="1" i="1">
            <a:solidFill>
              <a:schemeClr val="dk1"/>
            </a:solidFill>
            <a:effectLst/>
            <a:latin typeface="+mn-lt"/>
            <a:ea typeface="+mn-ea"/>
            <a:cs typeface="+mn-cs"/>
          </a:endParaRPr>
        </a:p>
        <a:p>
          <a:r>
            <a:rPr lang="en-US" sz="1100" b="1" i="1">
              <a:solidFill>
                <a:schemeClr val="dk1"/>
              </a:solidFill>
              <a:effectLst/>
              <a:latin typeface="+mn-lt"/>
              <a:ea typeface="+mn-ea"/>
              <a:cs typeface="+mn-cs"/>
            </a:rPr>
            <a:t>Historical status</a:t>
          </a:r>
          <a:r>
            <a:rPr lang="en-US" sz="1100">
              <a:solidFill>
                <a:schemeClr val="dk1"/>
              </a:solidFill>
              <a:effectLst/>
              <a:latin typeface="+mn-lt"/>
              <a:ea typeface="+mn-ea"/>
              <a:cs typeface="+mn-cs"/>
            </a:rPr>
            <a:t> is reported on all owned buildings, structures, and land assets, except those assets that have been evaluated and for which disclosure of historic status is restricted based upon Executive Order 13007 and Section 304 of the National Historic Preservation Act.</a:t>
          </a:r>
          <a:endParaRPr lang="en-US" sz="1050">
            <a:effectLst/>
          </a:endParaRPr>
        </a:p>
        <a:p>
          <a:endParaRPr lang="en-US" sz="1050" b="1" baseline="0">
            <a:latin typeface="+mn-lt"/>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57150</xdr:colOff>
      <xdr:row>29</xdr:row>
      <xdr:rowOff>152399</xdr:rowOff>
    </xdr:from>
    <xdr:to>
      <xdr:col>3</xdr:col>
      <xdr:colOff>504825</xdr:colOff>
      <xdr:row>38</xdr:row>
      <xdr:rowOff>28575</xdr:rowOff>
    </xdr:to>
    <xdr:sp macro="" textlink="">
      <xdr:nvSpPr>
        <xdr:cNvPr id="2" name="TextBox 1"/>
        <xdr:cNvSpPr txBox="1"/>
      </xdr:nvSpPr>
      <xdr:spPr>
        <a:xfrm>
          <a:off x="57150" y="7467599"/>
          <a:ext cx="5314950" cy="133350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warehouse</a:t>
          </a:r>
          <a:endParaRPr lang="en-US"/>
        </a:p>
        <a:p>
          <a:pPr algn="l"/>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endParaRPr lang="en-US" sz="1100">
            <a:solidFill>
              <a:schemeClr val="dk1"/>
            </a:solidFill>
            <a:latin typeface="+mn-lt"/>
            <a:ea typeface="+mn-ea"/>
            <a:cs typeface="+mn-cs"/>
          </a:endParaRPr>
        </a:p>
        <a:p>
          <a:endParaRPr lang="en-US" sz="600" baseline="0"/>
        </a:p>
        <a:p>
          <a:r>
            <a:rPr lang="en-US" sz="1100" b="1" i="0">
              <a:solidFill>
                <a:schemeClr val="dk1"/>
              </a:solidFill>
              <a:latin typeface="+mn-lt"/>
              <a:ea typeface="+mn-ea"/>
              <a:cs typeface="+mn-cs"/>
            </a:rPr>
            <a:t>Sustainability</a:t>
          </a:r>
          <a:r>
            <a:rPr lang="en-US" sz="1100">
              <a:solidFill>
                <a:schemeClr val="dk1"/>
              </a:solidFill>
              <a:latin typeface="+mn-lt"/>
              <a:ea typeface="+mn-ea"/>
              <a:cs typeface="+mn-cs"/>
            </a:rPr>
            <a:t> reflects whether or not an asset meets the sustainability criteria set forth in Section 2 (g) (iii) of Executive Order 13514.  </a:t>
          </a:r>
          <a:endParaRPr lang="en-US" sz="1100" b="1">
            <a:solidFill>
              <a:schemeClr val="dk1"/>
            </a:solidFill>
            <a:latin typeface="+mn-lt"/>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104776</xdr:colOff>
      <xdr:row>15</xdr:row>
      <xdr:rowOff>38099</xdr:rowOff>
    </xdr:from>
    <xdr:to>
      <xdr:col>7</xdr:col>
      <xdr:colOff>19050</xdr:colOff>
      <xdr:row>42</xdr:row>
      <xdr:rowOff>85726</xdr:rowOff>
    </xdr:to>
    <xdr:sp macro="" textlink="">
      <xdr:nvSpPr>
        <xdr:cNvPr id="2" name="TextBox 1"/>
        <xdr:cNvSpPr txBox="1"/>
      </xdr:nvSpPr>
      <xdr:spPr>
        <a:xfrm>
          <a:off x="104776" y="3114674"/>
          <a:ext cx="8039099" cy="441960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pPr algn="ctr"/>
          <a:endParaRPr lang="en-US" sz="1100" b="1" baseline="0"/>
        </a:p>
        <a:p>
          <a:r>
            <a:rPr lang="en-US" sz="1100" b="1" i="0">
              <a:solidFill>
                <a:schemeClr val="dk1"/>
              </a:solidFill>
              <a:latin typeface="+mn-lt"/>
              <a:ea typeface="+mn-ea"/>
              <a:cs typeface="+mn-cs"/>
            </a:rPr>
            <a:t>Status indicator</a:t>
          </a:r>
          <a:r>
            <a:rPr lang="en-US" sz="1100" i="0">
              <a:solidFill>
                <a:schemeClr val="dk1"/>
              </a:solidFill>
              <a:latin typeface="+mn-lt"/>
              <a:ea typeface="+mn-ea"/>
              <a:cs typeface="+mn-cs"/>
            </a:rPr>
            <a:t> </a:t>
          </a:r>
          <a:r>
            <a:rPr lang="en-US" sz="1100">
              <a:solidFill>
                <a:schemeClr val="dk1"/>
              </a:solidFill>
              <a:latin typeface="+mn-lt"/>
              <a:ea typeface="+mn-ea"/>
              <a:cs typeface="+mn-cs"/>
            </a:rPr>
            <a:t>reflects the </a:t>
          </a:r>
          <a:r>
            <a:rPr lang="en-US" sz="1100" i="1">
              <a:solidFill>
                <a:schemeClr val="dk1"/>
              </a:solidFill>
              <a:latin typeface="+mn-lt"/>
              <a:ea typeface="+mn-ea"/>
              <a:cs typeface="+mn-cs"/>
            </a:rPr>
            <a:t>predominant</a:t>
          </a:r>
          <a:r>
            <a:rPr lang="en-US" sz="1100">
              <a:solidFill>
                <a:schemeClr val="dk1"/>
              </a:solidFill>
              <a:latin typeface="+mn-lt"/>
              <a:ea typeface="+mn-ea"/>
              <a:cs typeface="+mn-cs"/>
            </a:rPr>
            <a:t> physical/operational status of the asset.</a:t>
          </a:r>
          <a:r>
            <a:rPr lang="en-US" sz="1100" baseline="0">
              <a:solidFill>
                <a:schemeClr val="dk1"/>
              </a:solidFill>
              <a:latin typeface="+mn-lt"/>
              <a:ea typeface="+mn-ea"/>
              <a:cs typeface="+mn-cs"/>
            </a:rPr>
            <a:t>  </a:t>
          </a:r>
          <a:r>
            <a:rPr lang="en-US" sz="1100">
              <a:solidFill>
                <a:schemeClr val="dk1"/>
              </a:solidFill>
              <a:latin typeface="+mn-lt"/>
              <a:ea typeface="+mn-ea"/>
              <a:cs typeface="+mn-cs"/>
            </a:rPr>
            <a:t>Buildings, structures, and land assets</a:t>
          </a:r>
          <a:r>
            <a:rPr lang="en-US" sz="1100" baseline="0">
              <a:solidFill>
                <a:schemeClr val="dk1"/>
              </a:solidFill>
              <a:latin typeface="+mn-lt"/>
              <a:ea typeface="+mn-ea"/>
              <a:cs typeface="+mn-cs"/>
            </a:rPr>
            <a:t> have one of the following status categories:</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Active: </a:t>
          </a:r>
          <a:r>
            <a:rPr lang="en-US" sz="1100">
              <a:solidFill>
                <a:schemeClr val="dk1"/>
              </a:solidFill>
              <a:latin typeface="+mn-lt"/>
              <a:ea typeface="+mn-ea"/>
              <a:cs typeface="+mn-cs"/>
            </a:rPr>
            <a:t>Asset is currently needed to support agency’s mission or function.</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Inactive:</a:t>
          </a:r>
          <a:r>
            <a:rPr lang="en-US" sz="1100">
              <a:solidFill>
                <a:schemeClr val="dk1"/>
              </a:solidFill>
              <a:latin typeface="+mn-lt"/>
              <a:ea typeface="+mn-ea"/>
              <a:cs typeface="+mn-cs"/>
            </a:rPr>
            <a:t> Asset is not currently needed to support agency’s mission or function but will have a planned need in the future.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Report of Excess Submitted:</a:t>
          </a:r>
          <a:r>
            <a:rPr lang="en-US" sz="1100">
              <a:solidFill>
                <a:schemeClr val="dk1"/>
              </a:solidFill>
              <a:latin typeface="+mn-lt"/>
              <a:ea typeface="+mn-ea"/>
              <a:cs typeface="+mn-cs"/>
            </a:rPr>
            <a:t> Agency has submitted a report of excess (ROE) to GSA and is pending acceptance by GSA.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Report of Excess Accepted:</a:t>
          </a:r>
          <a:r>
            <a:rPr lang="en-US" sz="1100">
              <a:solidFill>
                <a:schemeClr val="dk1"/>
              </a:solidFill>
              <a:latin typeface="+mn-lt"/>
              <a:ea typeface="+mn-ea"/>
              <a:cs typeface="+mn-cs"/>
            </a:rPr>
            <a:t> Agency has received an acceptance of the ROE from the GSA Disposal Office.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Determination to Dispose:</a:t>
          </a:r>
          <a:r>
            <a:rPr lang="en-US" sz="1100">
              <a:solidFill>
                <a:schemeClr val="dk1"/>
              </a:solidFill>
              <a:latin typeface="+mn-lt"/>
              <a:ea typeface="+mn-ea"/>
              <a:cs typeface="+mn-cs"/>
            </a:rPr>
            <a:t> Agency has made the final determination to remove the asset from the inventory pursuant to independent statutory authorities.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Cannot Currently be Disposed:</a:t>
          </a:r>
          <a:r>
            <a:rPr lang="en-US" sz="1100">
              <a:solidFill>
                <a:schemeClr val="dk1"/>
              </a:solidFill>
              <a:latin typeface="+mn-lt"/>
              <a:ea typeface="+mn-ea"/>
              <a:cs typeface="+mn-cs"/>
            </a:rPr>
            <a:t> Asset that has no long term need however it “cannot currently be disposed” due to certain circumstances, such as environmental remediation, historical status, etc.</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Surplus:</a:t>
          </a:r>
          <a:r>
            <a:rPr lang="en-US" sz="1100" b="1" baseline="0">
              <a:solidFill>
                <a:schemeClr val="dk1"/>
              </a:solidFill>
              <a:latin typeface="+mn-lt"/>
              <a:ea typeface="+mn-ea"/>
              <a:cs typeface="+mn-cs"/>
            </a:rPr>
            <a:t>  </a:t>
          </a:r>
          <a:r>
            <a:rPr lang="en-US" sz="1100">
              <a:solidFill>
                <a:schemeClr val="dk1"/>
              </a:solidFill>
              <a:effectLst/>
              <a:latin typeface="+mn-lt"/>
              <a:ea typeface="+mn-ea"/>
              <a:cs typeface="+mn-cs"/>
            </a:rPr>
            <a:t>Consistent with statutory definition cited in  41 C.F.R. § 102-75.1160; accord 45 C.F.R. § 12a.1; 24 C.F.R. § 581.1. Surplus property means any excess real property not required by any Federal landholding agency for its needs or the discharge of its responsibilities, as determined by the Administrator of GSA.  Agencies with independent authority to dispose of assets may also declare assets as “surplus”, depending on the processes prescribed in their statutory authorities.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xdr:txBody>
    </xdr:sp>
    <xdr:clientData/>
  </xdr:twoCellAnchor>
  <xdr:twoCellAnchor>
    <xdr:from>
      <xdr:col>0</xdr:col>
      <xdr:colOff>104776</xdr:colOff>
      <xdr:row>43</xdr:row>
      <xdr:rowOff>28575</xdr:rowOff>
    </xdr:from>
    <xdr:to>
      <xdr:col>7</xdr:col>
      <xdr:colOff>9526</xdr:colOff>
      <xdr:row>66</xdr:row>
      <xdr:rowOff>66675</xdr:rowOff>
    </xdr:to>
    <xdr:sp macro="" textlink="">
      <xdr:nvSpPr>
        <xdr:cNvPr id="3" name="TextBox 2"/>
        <xdr:cNvSpPr txBox="1"/>
      </xdr:nvSpPr>
      <xdr:spPr>
        <a:xfrm>
          <a:off x="104776" y="7639050"/>
          <a:ext cx="8029575" cy="3762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Reporting Statement from the</a:t>
          </a:r>
          <a:r>
            <a:rPr lang="en-US" sz="1100" b="1" i="0" baseline="0">
              <a:solidFill>
                <a:schemeClr val="dk1"/>
              </a:solidFill>
              <a:effectLst/>
              <a:latin typeface="+mn-lt"/>
              <a:ea typeface="+mn-ea"/>
              <a:cs typeface="+mn-cs"/>
            </a:rPr>
            <a:t> General Services Administration</a:t>
          </a:r>
          <a:endParaRPr lang="en-US">
            <a:effectLst/>
          </a:endParaRPr>
        </a:p>
        <a:p>
          <a:endParaRPr lang="en-US" sz="1100">
            <a:solidFill>
              <a:schemeClr val="dk1"/>
            </a:solidFill>
            <a:latin typeface="+mn-lt"/>
            <a:ea typeface="+mn-ea"/>
            <a:cs typeface="+mn-cs"/>
          </a:endParaRPr>
        </a:p>
        <a:p>
          <a:r>
            <a:rPr lang="en-US" sz="1100">
              <a:solidFill>
                <a:schemeClr val="dk1"/>
              </a:solidFill>
              <a:latin typeface="+mn-lt"/>
              <a:ea typeface="+mn-ea"/>
              <a:cs typeface="+mn-cs"/>
            </a:rPr>
            <a:t>GSA has a unique mission as both landholding agency and the provider of space for other federal agencies.  This mission influences the reporting of GSA’s inventory especially for the status and utilization data elements.  </a:t>
          </a:r>
        </a:p>
        <a:p>
          <a:r>
            <a:rPr lang="en-US" sz="1100">
              <a:solidFill>
                <a:schemeClr val="dk1"/>
              </a:solidFill>
              <a:latin typeface="+mn-lt"/>
              <a:ea typeface="+mn-ea"/>
              <a:cs typeface="+mn-cs"/>
            </a:rPr>
            <a:t> </a:t>
          </a:r>
        </a:p>
        <a:p>
          <a:r>
            <a:rPr lang="en-US" sz="1100">
              <a:solidFill>
                <a:schemeClr val="dk1"/>
              </a:solidFill>
              <a:latin typeface="+mn-lt"/>
              <a:ea typeface="+mn-ea"/>
              <a:cs typeface="+mn-cs"/>
            </a:rPr>
            <a:t>GSA typically reports the status of assets as either active or excess. Specifically, assets in our inventory that are needed to meet the space needs of our tenant agencies are labeled as active, and once an asset is determined to be no longer needed to support our mission, does the status change to excess.  We are reassessing our use of the status data element categories to better address the status of assets completely vacant without a viable asset strategy or a defined customer need.</a:t>
          </a:r>
        </a:p>
        <a:p>
          <a:r>
            <a:rPr lang="en-US" sz="1100">
              <a:solidFill>
                <a:schemeClr val="dk1"/>
              </a:solidFill>
              <a:latin typeface="+mn-lt"/>
              <a:ea typeface="+mn-ea"/>
              <a:cs typeface="+mn-cs"/>
            </a:rPr>
            <a:t> </a:t>
          </a:r>
        </a:p>
        <a:p>
          <a:r>
            <a:rPr lang="en-US" sz="1100">
              <a:solidFill>
                <a:schemeClr val="dk1"/>
              </a:solidFill>
              <a:latin typeface="+mn-lt"/>
              <a:ea typeface="+mn-ea"/>
              <a:cs typeface="+mn-cs"/>
            </a:rPr>
            <a:t>GSA reports assets as unutilized or underutilized based upon the statutory definitions per the McKinney Vento Act.  GSA's role in the reporting of properties to the </a:t>
          </a:r>
          <a:r>
            <a:rPr lang="en-US" sz="1100" b="0" i="0">
              <a:solidFill>
                <a:schemeClr val="dk1"/>
              </a:solidFill>
              <a:effectLst/>
              <a:latin typeface="+mn-lt"/>
              <a:ea typeface="+mn-ea"/>
              <a:cs typeface="+mn-cs"/>
            </a:rPr>
            <a:t>U.S. Department of Housing and Urban Development </a:t>
          </a:r>
          <a:r>
            <a:rPr lang="en-US" sz="1100">
              <a:solidFill>
                <a:schemeClr val="dk1"/>
              </a:solidFill>
              <a:latin typeface="+mn-lt"/>
              <a:ea typeface="+mn-ea"/>
              <a:cs typeface="+mn-cs"/>
            </a:rPr>
            <a:t>(HUD) is rather unique in that we are both a landholding agency as well as the primary disposal agent for real property across the Federal Government.  Given this dual role, GSA-held properties are reported to HUD as they are submitted for disposal, at which point they are excess.  As a provider of space to other federal agencies, properties held by GSA are sometimes vacant or partially vacant as tenant agencies' housing needs fluctuate with expansion and contraction.  As this fluctuation occurs, GSA updates the inventory data for these properties in order to assist in fully optimizing the asset; therefore, properties that temporarily contain vacant space as a result of fluctuating tenant needs are nonetheless still meeting GSA's mission needs in that the available space is needed to provide space for federal tenants. Consequently, these instances of intermittently unoccupied space are not considered to be "unutilized" or "underutilized" and therefore are not reported to HUD as such.  When assets are determined to no longer meet the needs of federal tenants, they are reported excess to the Office of Real Property Utilization and Disposal and reported in the FRPP accordingly.   </a:t>
          </a:r>
        </a:p>
        <a:p>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28576</xdr:colOff>
      <xdr:row>26</xdr:row>
      <xdr:rowOff>9525</xdr:rowOff>
    </xdr:from>
    <xdr:to>
      <xdr:col>3</xdr:col>
      <xdr:colOff>9526</xdr:colOff>
      <xdr:row>32</xdr:row>
      <xdr:rowOff>152400</xdr:rowOff>
    </xdr:to>
    <xdr:sp macro="" textlink="">
      <xdr:nvSpPr>
        <xdr:cNvPr id="2" name="TextBox 1"/>
        <xdr:cNvSpPr txBox="1"/>
      </xdr:nvSpPr>
      <xdr:spPr>
        <a:xfrm>
          <a:off x="28576" y="6000750"/>
          <a:ext cx="7067550" cy="13430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pPr algn="ctr"/>
          <a:endParaRPr lang="en-US" sz="1100" b="1" baseline="0">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warehouse</a:t>
          </a:r>
          <a:endParaRPr lang="en-US" sz="1100">
            <a:latin typeface="+mn-lt"/>
          </a:endParaRPr>
        </a:p>
        <a:p>
          <a:pPr algn="l"/>
          <a:endParaRPr lang="en-US" sz="1100" b="1" baseline="0">
            <a:latin typeface="+mn-lt"/>
          </a:endParaRPr>
        </a:p>
        <a:p>
          <a:pPr algn="l"/>
          <a:r>
            <a:rPr lang="en-US" sz="1100" b="1">
              <a:solidFill>
                <a:schemeClr val="dk1"/>
              </a:solidFill>
              <a:effectLst/>
              <a:latin typeface="+mn-lt"/>
              <a:ea typeface="+mn-ea"/>
              <a:cs typeface="+mn-cs"/>
            </a:rPr>
            <a:t>Repair needs</a:t>
          </a:r>
          <a:r>
            <a:rPr lang="en-US" sz="1100">
              <a:solidFill>
                <a:schemeClr val="dk1"/>
              </a:solidFill>
              <a:effectLst/>
              <a:latin typeface="+mn-lt"/>
              <a:ea typeface="+mn-ea"/>
              <a:cs typeface="+mn-cs"/>
            </a:rPr>
            <a:t> is the objective amount necessary to ensure that a constructed asset is restored to a condition substantially equivalent to the originally intended and designed capacity, efficiency, or capability. This should exclude any consideration of the likelihood that the repair will actually be performed at any time before the asset’s disposition.</a:t>
          </a:r>
          <a:endParaRPr lang="en-US" sz="1100" b="1" baseline="0">
            <a:latin typeface="+mn-lt"/>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9526</xdr:colOff>
      <xdr:row>25</xdr:row>
      <xdr:rowOff>28575</xdr:rowOff>
    </xdr:from>
    <xdr:to>
      <xdr:col>2</xdr:col>
      <xdr:colOff>1885950</xdr:colOff>
      <xdr:row>33</xdr:row>
      <xdr:rowOff>57150</xdr:rowOff>
    </xdr:to>
    <xdr:sp macro="" textlink="">
      <xdr:nvSpPr>
        <xdr:cNvPr id="2" name="TextBox 1"/>
        <xdr:cNvSpPr txBox="1"/>
      </xdr:nvSpPr>
      <xdr:spPr>
        <a:xfrm>
          <a:off x="9526" y="5800725"/>
          <a:ext cx="7067549" cy="1476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pPr algn="ctr"/>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Structures (examples</a:t>
          </a:r>
          <a:r>
            <a:rPr lang="en-US" sz="1100" b="0" baseline="0">
              <a:solidFill>
                <a:schemeClr val="dk1"/>
              </a:solidFill>
              <a:latin typeface="+mn-lt"/>
              <a:ea typeface="+mn-ea"/>
              <a:cs typeface="+mn-cs"/>
            </a:rPr>
            <a:t>): airfield pavements, flood control and navigation, utility systems, navigation and traffic  aids</a:t>
          </a:r>
        </a:p>
        <a:p>
          <a:pPr marL="0" marR="0" indent="0" algn="l" defTabSz="914400" eaLnBrk="1" fontAlgn="auto" latinLnBrk="0" hangingPunct="1">
            <a:lnSpc>
              <a:spcPct val="100000"/>
            </a:lnSpc>
            <a:spcBef>
              <a:spcPts val="0"/>
            </a:spcBef>
            <a:spcAft>
              <a:spcPts val="0"/>
            </a:spcAft>
            <a:buClrTx/>
            <a:buSzTx/>
            <a:buFontTx/>
            <a:buNone/>
            <a:tabLst/>
            <a:defRPr/>
          </a:pPr>
          <a:endParaRPr lang="en-US" sz="500" b="1" baseline="0"/>
        </a:p>
        <a:p>
          <a:pPr algn="l"/>
          <a:r>
            <a:rPr lang="en-US" sz="1100" b="1">
              <a:solidFill>
                <a:schemeClr val="dk1"/>
              </a:solidFill>
              <a:effectLst/>
              <a:latin typeface="+mn-lt"/>
              <a:ea typeface="+mn-ea"/>
              <a:cs typeface="+mn-cs"/>
            </a:rPr>
            <a:t>Repair needs</a:t>
          </a:r>
          <a:r>
            <a:rPr lang="en-US" sz="1100">
              <a:solidFill>
                <a:schemeClr val="dk1"/>
              </a:solidFill>
              <a:effectLst/>
              <a:latin typeface="+mn-lt"/>
              <a:ea typeface="+mn-ea"/>
              <a:cs typeface="+mn-cs"/>
            </a:rPr>
            <a:t> is the objective amount necessary to ensure that a constructed asset is restored to a condition substantially equivalent to the originally intended and designed capacity, efficiency, or capability. This should exclude any consideration of the likelihood that the repair will actually be performed at any time before the asset’s disposition.</a:t>
          </a:r>
          <a:endParaRPr lang="en-US" sz="500" b="1" baseline="0"/>
        </a:p>
      </xdr:txBody>
    </xdr:sp>
    <xdr:clientData/>
  </xdr:twoCellAnchor>
</xdr:wsDr>
</file>

<file path=xl/drawings/drawing28.xml><?xml version="1.0" encoding="utf-8"?>
<xdr:wsDr xmlns:xdr="http://schemas.openxmlformats.org/drawingml/2006/spreadsheetDrawing" xmlns:a="http://schemas.openxmlformats.org/drawingml/2006/main">
  <xdr:oneCellAnchor>
    <xdr:from>
      <xdr:col>7</xdr:col>
      <xdr:colOff>0</xdr:colOff>
      <xdr:row>15</xdr:row>
      <xdr:rowOff>114300</xdr:rowOff>
    </xdr:from>
    <xdr:ext cx="184731" cy="264560"/>
    <xdr:sp macro="" textlink="">
      <xdr:nvSpPr>
        <xdr:cNvPr id="2" name="TextBox 1"/>
        <xdr:cNvSpPr txBox="1"/>
      </xdr:nvSpPr>
      <xdr:spPr>
        <a:xfrm>
          <a:off x="9372600"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0</xdr:col>
      <xdr:colOff>19049</xdr:colOff>
      <xdr:row>10</xdr:row>
      <xdr:rowOff>38099</xdr:rowOff>
    </xdr:from>
    <xdr:to>
      <xdr:col>6</xdr:col>
      <xdr:colOff>1266825</xdr:colOff>
      <xdr:row>30</xdr:row>
      <xdr:rowOff>152400</xdr:rowOff>
    </xdr:to>
    <xdr:sp macro="" textlink="">
      <xdr:nvSpPr>
        <xdr:cNvPr id="3" name="TextBox 2"/>
        <xdr:cNvSpPr txBox="1"/>
      </xdr:nvSpPr>
      <xdr:spPr>
        <a:xfrm>
          <a:off x="19049" y="2371724"/>
          <a:ext cx="9315451" cy="374332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aseline="0">
            <a:latin typeface="+mn-lt"/>
          </a:endParaRPr>
        </a:p>
        <a:p>
          <a:r>
            <a:rPr lang="en-US" sz="1100" b="1" baseline="0">
              <a:latin typeface="+mn-lt"/>
            </a:rPr>
            <a:t>Buildings (example</a:t>
          </a:r>
          <a:r>
            <a:rPr lang="en-US" sz="1100" b="1" baseline="0">
              <a:solidFill>
                <a:sysClr val="windowText" lastClr="000000"/>
              </a:solidFill>
              <a:latin typeface="+mn-lt"/>
            </a:rPr>
            <a:t>s): </a:t>
          </a:r>
          <a:r>
            <a:rPr lang="en-US" sz="1100" b="0" baseline="0">
              <a:solidFill>
                <a:sysClr val="windowText" lastClr="000000"/>
              </a:solidFill>
              <a:latin typeface="+mn-lt"/>
            </a:rPr>
            <a:t>o</a:t>
          </a:r>
          <a:r>
            <a:rPr lang="en-US" sz="1100" baseline="0">
              <a:solidFill>
                <a:sysClr val="windowText" lastClr="000000"/>
              </a:solidFill>
              <a:latin typeface="+mn-lt"/>
            </a:rPr>
            <a:t>ffice, laboratories, hospital, school, museum, data center, warehouse</a:t>
          </a:r>
        </a:p>
        <a:p>
          <a:endParaRPr lang="en-US" sz="1100" baseline="0">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ysClr val="windowText" lastClr="000000"/>
              </a:solidFill>
              <a:latin typeface="+mn-lt"/>
              <a:ea typeface="+mn-ea"/>
              <a:cs typeface="+mn-cs"/>
            </a:rPr>
            <a:t>For buildings, the unit of measure is area in square feet </a:t>
          </a:r>
          <a:r>
            <a:rPr lang="en-US" sz="1100" baseline="0">
              <a:solidFill>
                <a:schemeClr val="dk1"/>
              </a:solidFill>
              <a:effectLst/>
              <a:latin typeface="+mn-lt"/>
              <a:ea typeface="+mn-ea"/>
              <a:cs typeface="+mn-cs"/>
            </a:rPr>
            <a:t>(SF). </a:t>
          </a:r>
          <a:endParaRPr lang="en-US" sz="11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rgbClr val="FF0000"/>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 of the following:</a:t>
          </a:r>
        </a:p>
        <a:p>
          <a:r>
            <a:rPr lang="en-US" sz="1100">
              <a:solidFill>
                <a:schemeClr val="dk1"/>
              </a:solidFill>
              <a:latin typeface="+mn-lt"/>
              <a:ea typeface="+mn-ea"/>
              <a:cs typeface="+mn-cs"/>
            </a:rPr>
            <a:t>- recurring maintenance and repair costs;</a:t>
          </a:r>
        </a:p>
        <a:p>
          <a:r>
            <a:rPr lang="en-US" sz="1100">
              <a:solidFill>
                <a:schemeClr val="dk1"/>
              </a:solidFill>
              <a:latin typeface="+mn-lt"/>
              <a:ea typeface="+mn-ea"/>
              <a:cs typeface="+mn-cs"/>
            </a:rPr>
            <a:t>- utilities (includes plant operation and purchase of energy);</a:t>
          </a:r>
        </a:p>
        <a:p>
          <a:r>
            <a:rPr lang="en-US" sz="1100">
              <a:solidFill>
                <a:schemeClr val="dk1"/>
              </a:solidFill>
              <a:latin typeface="+mn-lt"/>
              <a:ea typeface="+mn-ea"/>
              <a:cs typeface="+mn-cs"/>
            </a:rPr>
            <a:t>-</a:t>
          </a:r>
          <a:r>
            <a:rPr lang="en-US" sz="1100" baseline="0">
              <a:solidFill>
                <a:schemeClr val="dk1"/>
              </a:solidFill>
              <a:latin typeface="+mn-lt"/>
              <a:ea typeface="+mn-ea"/>
              <a:cs typeface="+mn-cs"/>
            </a:rPr>
            <a:t> c</a:t>
          </a:r>
          <a:r>
            <a:rPr lang="en-US" sz="1100">
              <a:solidFill>
                <a:schemeClr val="dk1"/>
              </a:solidFill>
              <a:latin typeface="+mn-lt"/>
              <a:ea typeface="+mn-ea"/>
              <a:cs typeface="+mn-cs"/>
            </a:rPr>
            <a:t>leaning and/or janitorial costs (includes pest control, refuse collection, and disposal including</a:t>
          </a:r>
          <a:r>
            <a:rPr lang="en-US" sz="1100" baseline="0">
              <a:solidFill>
                <a:schemeClr val="dk1"/>
              </a:solidFill>
              <a:latin typeface="+mn-lt"/>
              <a:ea typeface="+mn-ea"/>
              <a:cs typeface="+mn-cs"/>
            </a:rPr>
            <a:t> </a:t>
          </a:r>
          <a:r>
            <a:rPr lang="en-US" sz="1100">
              <a:solidFill>
                <a:schemeClr val="dk1"/>
              </a:solidFill>
              <a:latin typeface="+mn-lt"/>
              <a:ea typeface="+mn-ea"/>
              <a:cs typeface="+mn-cs"/>
            </a:rPr>
            <a:t>recycling operations); and</a:t>
          </a:r>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roads/grounds expenses (includes grounds maintenance, landscaping, and snow and ice removal from roads, piers, and airfields).</a:t>
          </a:r>
        </a:p>
        <a:p>
          <a:pPr lvl="1"/>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a:t>
          </a:r>
          <a:r>
            <a:rPr lang="en-US" sz="1100">
              <a:solidFill>
                <a:sysClr val="windowText" lastClr="000000"/>
              </a:solidFill>
              <a:latin typeface="+mn-lt"/>
              <a:ea typeface="+mn-ea"/>
              <a:cs typeface="+mn-cs"/>
            </a:rPr>
            <a:t>:  lease annual rent to lessor and lease annual operating and maintenance costs. </a:t>
          </a:r>
          <a:r>
            <a:rPr lang="en-US" sz="1100">
              <a:solidFill>
                <a:schemeClr val="dk1"/>
              </a:solidFill>
              <a:latin typeface="+mn-lt"/>
              <a:ea typeface="+mn-ea"/>
              <a:cs typeface="+mn-cs"/>
            </a:rPr>
            <a:t> Agencies provide full year costs.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The net rent to the lessor.  This is the fully serviced rental to the lessor minus the annual operating and maintenance costs.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latin typeface="+mn-lt"/>
              <a:ea typeface="+mn-ea"/>
              <a:cs typeface="+mn-cs"/>
            </a:rPr>
            <a:t>, including </a:t>
          </a:r>
          <a:r>
            <a:rPr lang="en-US" sz="1100">
              <a:solidFill>
                <a:schemeClr val="dk1"/>
              </a:solidFill>
              <a:latin typeface="+mn-lt"/>
              <a:ea typeface="+mn-ea"/>
              <a:cs typeface="+mn-cs"/>
            </a:rPr>
            <a:t>recycling operations); roads/grounds expenses (includes grounds maintenance, landscaping, and snow and ice removal from roads, piers, and airfields).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66675</xdr:colOff>
      <xdr:row>29</xdr:row>
      <xdr:rowOff>190497</xdr:rowOff>
    </xdr:from>
    <xdr:to>
      <xdr:col>6</xdr:col>
      <xdr:colOff>914400</xdr:colOff>
      <xdr:row>54</xdr:row>
      <xdr:rowOff>95250</xdr:rowOff>
    </xdr:to>
    <xdr:sp macro="" textlink="">
      <xdr:nvSpPr>
        <xdr:cNvPr id="2" name="TextBox 1"/>
        <xdr:cNvSpPr txBox="1"/>
      </xdr:nvSpPr>
      <xdr:spPr>
        <a:xfrm>
          <a:off x="66675" y="8077197"/>
          <a:ext cx="9363075" cy="466725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1100" baseline="0"/>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a:t>
          </a:r>
        </a:p>
        <a:p>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p>
        <a:p>
          <a:endParaRPr lang="en-US" sz="1100">
            <a:effectLst/>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endParaRPr lang="en-US" sz="105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95249</xdr:colOff>
      <xdr:row>20</xdr:row>
      <xdr:rowOff>190499</xdr:rowOff>
    </xdr:from>
    <xdr:ext cx="12620625" cy="1143001"/>
    <xdr:sp macro="" textlink="">
      <xdr:nvSpPr>
        <xdr:cNvPr id="3" name="TextBox 2"/>
        <xdr:cNvSpPr txBox="1"/>
      </xdr:nvSpPr>
      <xdr:spPr>
        <a:xfrm>
          <a:off x="95249" y="4552949"/>
          <a:ext cx="12620625" cy="1143001"/>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solidFill>
              <a:effectLst/>
              <a:latin typeface="+mn-lt"/>
              <a:ea typeface="+mn-ea"/>
              <a:cs typeface="+mn-cs"/>
            </a:rPr>
            <a:t>Financial data is not maintained in the real property database because there was not a direct source from which to automatically feed that data.  Beginning with the FY 2015 FRPP submission, DoD has utilized a calculation methodology to produce an estimated Annual Operating Cost (AOC) for each asset to meet the reporting requirements for the FRPP.  This modeled cost approach allocates funds expended to the installation level and determines an estimated individual asset spend rate similar to how the sustainment requirements are calculated.  However, this method only works when collected funding execution costs for facility maintenance and repair and utility costs are reported down to the installation level.  After several years of using this methodology, the source reporting of financial data has significantly improved and further refinements to the methodology continue to be made each reporting year.  Beginning next year, the responsibility to calculate an AOC is going to be pushed down to the Military Departments for them to try to capture and calculate their operating costs with some guidance provided from the DoD level.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19</xdr:row>
      <xdr:rowOff>114300</xdr:rowOff>
    </xdr:from>
    <xdr:ext cx="184731" cy="264560"/>
    <xdr:sp macro="" textlink="">
      <xdr:nvSpPr>
        <xdr:cNvPr id="2" name="TextBox 1"/>
        <xdr:cNvSpPr txBox="1"/>
      </xdr:nvSpPr>
      <xdr:spPr>
        <a:xfrm>
          <a:off x="8524875" y="386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0</xdr:col>
      <xdr:colOff>38099</xdr:colOff>
      <xdr:row>15</xdr:row>
      <xdr:rowOff>66674</xdr:rowOff>
    </xdr:from>
    <xdr:to>
      <xdr:col>6</xdr:col>
      <xdr:colOff>1285875</xdr:colOff>
      <xdr:row>36</xdr:row>
      <xdr:rowOff>9525</xdr:rowOff>
    </xdr:to>
    <xdr:sp macro="" textlink="">
      <xdr:nvSpPr>
        <xdr:cNvPr id="3" name="TextBox 2"/>
        <xdr:cNvSpPr txBox="1"/>
      </xdr:nvSpPr>
      <xdr:spPr>
        <a:xfrm>
          <a:off x="38099" y="3162299"/>
          <a:ext cx="9315451" cy="374332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aseline="0">
            <a:latin typeface="+mn-lt"/>
          </a:endParaRPr>
        </a:p>
        <a:p>
          <a:r>
            <a:rPr lang="en-US" sz="1100" b="1" baseline="0">
              <a:latin typeface="+mn-lt"/>
            </a:rPr>
            <a:t>Buildings (example</a:t>
          </a:r>
          <a:r>
            <a:rPr lang="en-US" sz="1100" b="1" baseline="0">
              <a:solidFill>
                <a:sysClr val="windowText" lastClr="000000"/>
              </a:solidFill>
              <a:latin typeface="+mn-lt"/>
            </a:rPr>
            <a:t>s): </a:t>
          </a:r>
          <a:r>
            <a:rPr lang="en-US" sz="1100" b="0" baseline="0">
              <a:solidFill>
                <a:sysClr val="windowText" lastClr="000000"/>
              </a:solidFill>
              <a:latin typeface="+mn-lt"/>
            </a:rPr>
            <a:t>o</a:t>
          </a:r>
          <a:r>
            <a:rPr lang="en-US" sz="1100" baseline="0">
              <a:solidFill>
                <a:sysClr val="windowText" lastClr="000000"/>
              </a:solidFill>
              <a:latin typeface="+mn-lt"/>
            </a:rPr>
            <a:t>ffice, laboratories, hospital, school, museum, data center, warehouse</a:t>
          </a:r>
        </a:p>
        <a:p>
          <a:endParaRPr lang="en-US" sz="1100" baseline="0">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ysClr val="windowText" lastClr="000000"/>
              </a:solidFill>
              <a:latin typeface="+mn-lt"/>
              <a:ea typeface="+mn-ea"/>
              <a:cs typeface="+mn-cs"/>
            </a:rPr>
            <a:t>For buildings, the unit of measure is area in square feet </a:t>
          </a:r>
          <a:r>
            <a:rPr lang="en-US" sz="1100" baseline="0">
              <a:solidFill>
                <a:schemeClr val="dk1"/>
              </a:solidFill>
              <a:effectLst/>
              <a:latin typeface="+mn-lt"/>
              <a:ea typeface="+mn-ea"/>
              <a:cs typeface="+mn-cs"/>
            </a:rPr>
            <a:t>(SF). </a:t>
          </a:r>
          <a:endParaRPr lang="en-US" sz="11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rgbClr val="FF0000"/>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 of the following:</a:t>
          </a:r>
        </a:p>
        <a:p>
          <a:r>
            <a:rPr lang="en-US" sz="1100">
              <a:solidFill>
                <a:schemeClr val="dk1"/>
              </a:solidFill>
              <a:latin typeface="+mn-lt"/>
              <a:ea typeface="+mn-ea"/>
              <a:cs typeface="+mn-cs"/>
            </a:rPr>
            <a:t>- recurring maintenance and repair costs;</a:t>
          </a:r>
        </a:p>
        <a:p>
          <a:r>
            <a:rPr lang="en-US" sz="1100">
              <a:solidFill>
                <a:schemeClr val="dk1"/>
              </a:solidFill>
              <a:latin typeface="+mn-lt"/>
              <a:ea typeface="+mn-ea"/>
              <a:cs typeface="+mn-cs"/>
            </a:rPr>
            <a:t>- utilities (includes plant operation and purchase of energy);</a:t>
          </a:r>
        </a:p>
        <a:p>
          <a:r>
            <a:rPr lang="en-US" sz="1100">
              <a:solidFill>
                <a:schemeClr val="dk1"/>
              </a:solidFill>
              <a:latin typeface="+mn-lt"/>
              <a:ea typeface="+mn-ea"/>
              <a:cs typeface="+mn-cs"/>
            </a:rPr>
            <a:t>-</a:t>
          </a:r>
          <a:r>
            <a:rPr lang="en-US" sz="1100" baseline="0">
              <a:solidFill>
                <a:schemeClr val="dk1"/>
              </a:solidFill>
              <a:latin typeface="+mn-lt"/>
              <a:ea typeface="+mn-ea"/>
              <a:cs typeface="+mn-cs"/>
            </a:rPr>
            <a:t> c</a:t>
          </a:r>
          <a:r>
            <a:rPr lang="en-US" sz="1100">
              <a:solidFill>
                <a:schemeClr val="dk1"/>
              </a:solidFill>
              <a:latin typeface="+mn-lt"/>
              <a:ea typeface="+mn-ea"/>
              <a:cs typeface="+mn-cs"/>
            </a:rPr>
            <a:t>leaning and/or janitorial costs (includes pest control, refuse collection, and disposal including</a:t>
          </a:r>
          <a:r>
            <a:rPr lang="en-US" sz="1100" baseline="0">
              <a:solidFill>
                <a:schemeClr val="dk1"/>
              </a:solidFill>
              <a:latin typeface="+mn-lt"/>
              <a:ea typeface="+mn-ea"/>
              <a:cs typeface="+mn-cs"/>
            </a:rPr>
            <a:t> </a:t>
          </a:r>
          <a:r>
            <a:rPr lang="en-US" sz="1100">
              <a:solidFill>
                <a:schemeClr val="dk1"/>
              </a:solidFill>
              <a:latin typeface="+mn-lt"/>
              <a:ea typeface="+mn-ea"/>
              <a:cs typeface="+mn-cs"/>
            </a:rPr>
            <a:t>recycling operations); and</a:t>
          </a:r>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roads/grounds expenses (includes grounds maintenance, landscaping, and snow and ice removal from roads, piers, and airfields).</a:t>
          </a:r>
        </a:p>
        <a:p>
          <a:pPr lvl="1"/>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a:t>
          </a:r>
          <a:r>
            <a:rPr lang="en-US" sz="1100">
              <a:solidFill>
                <a:sysClr val="windowText" lastClr="000000"/>
              </a:solidFill>
              <a:latin typeface="+mn-lt"/>
              <a:ea typeface="+mn-ea"/>
              <a:cs typeface="+mn-cs"/>
            </a:rPr>
            <a:t>:  lease annual rent to lessor and lease annual operating and maintenance costs. </a:t>
          </a:r>
          <a:r>
            <a:rPr lang="en-US" sz="1100">
              <a:solidFill>
                <a:schemeClr val="dk1"/>
              </a:solidFill>
              <a:latin typeface="+mn-lt"/>
              <a:ea typeface="+mn-ea"/>
              <a:cs typeface="+mn-cs"/>
            </a:rPr>
            <a:t> Agencies provide full year costs.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The net rent to the lessor.  This is the fully serviced rental to the lessor minus the annual operating and maintenance costs.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latin typeface="+mn-lt"/>
              <a:ea typeface="+mn-ea"/>
              <a:cs typeface="+mn-cs"/>
            </a:rPr>
            <a:t>, including </a:t>
          </a:r>
          <a:r>
            <a:rPr lang="en-US" sz="1100">
              <a:solidFill>
                <a:schemeClr val="dk1"/>
              </a:solidFill>
              <a:latin typeface="+mn-lt"/>
              <a:ea typeface="+mn-ea"/>
              <a:cs typeface="+mn-cs"/>
            </a:rPr>
            <a:t>recycling operations); roads/grounds expenses (includes grounds maintenance, landscaping, and snow and ice removal from roads, piers, and airfields).</a:t>
          </a:r>
        </a:p>
      </xdr:txBody>
    </xdr:sp>
    <xdr:clientData/>
  </xdr:twoCellAnchor>
  <xdr:oneCellAnchor>
    <xdr:from>
      <xdr:col>0</xdr:col>
      <xdr:colOff>66675</xdr:colOff>
      <xdr:row>39</xdr:row>
      <xdr:rowOff>76198</xdr:rowOff>
    </xdr:from>
    <xdr:ext cx="9334500" cy="1552577"/>
    <xdr:sp macro="" textlink="">
      <xdr:nvSpPr>
        <xdr:cNvPr id="6" name="TextBox 5"/>
        <xdr:cNvSpPr txBox="1"/>
      </xdr:nvSpPr>
      <xdr:spPr>
        <a:xfrm>
          <a:off x="66675" y="7515223"/>
          <a:ext cx="9334500" cy="1552577"/>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US" sz="1100">
              <a:solidFill>
                <a:schemeClr val="tx1"/>
              </a:solidFill>
              <a:effectLst/>
              <a:latin typeface="+mn-lt"/>
              <a:ea typeface="+mn-ea"/>
              <a:cs typeface="+mn-cs"/>
            </a:rPr>
            <a:t>Financial data is not maintained in the real property database because there was not a direct source from which to automatically feed that data.  Beginning with the FY 2015 FRPP submission, DoD has utilized a calculation methodology to produce an estimated Annual Operating Cost (AOC) for each asset to meet the reporting requirements for the FRPP.   This modeled cost approach allocates funds expended to the installation level and determines an estimated individual asset spend rate similar to how the sustainment requirements are calculated.  However, this method only works when collected funding execution costs for facility maintenance and repair and utility costs are reported down to the installation level.  After several years of using this methodology, the source reporting of financial data has significantly improved and further refinements to the methodology continue to be made each reporting year.  Beginning next year, the responsibility to calculate an AOC is going to be pushed down to the Military Departments for them to try to capture and calculate their operating costs with some guidance provided from the DoD level. </a:t>
          </a:r>
          <a:endParaRPr lang="en-US">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66675</xdr:colOff>
      <xdr:row>38</xdr:row>
      <xdr:rowOff>190497</xdr:rowOff>
    </xdr:from>
    <xdr:to>
      <xdr:col>6</xdr:col>
      <xdr:colOff>914400</xdr:colOff>
      <xdr:row>63</xdr:row>
      <xdr:rowOff>95250</xdr:rowOff>
    </xdr:to>
    <xdr:sp macro="" textlink="">
      <xdr:nvSpPr>
        <xdr:cNvPr id="2" name="TextBox 1"/>
        <xdr:cNvSpPr txBox="1"/>
      </xdr:nvSpPr>
      <xdr:spPr>
        <a:xfrm>
          <a:off x="66675" y="8077197"/>
          <a:ext cx="8610600" cy="466725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1100" baseline="0"/>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a:t>
          </a:r>
        </a:p>
        <a:p>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p>
        <a:p>
          <a:endParaRPr lang="en-US" sz="1100">
            <a:effectLst/>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endParaRPr lang="en-US" sz="1050">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161925</xdr:colOff>
      <xdr:row>37</xdr:row>
      <xdr:rowOff>114299</xdr:rowOff>
    </xdr:from>
    <xdr:to>
      <xdr:col>7</xdr:col>
      <xdr:colOff>0</xdr:colOff>
      <xdr:row>63</xdr:row>
      <xdr:rowOff>0</xdr:rowOff>
    </xdr:to>
    <xdr:sp macro="" textlink="">
      <xdr:nvSpPr>
        <xdr:cNvPr id="2" name="TextBox 1"/>
        <xdr:cNvSpPr txBox="1"/>
      </xdr:nvSpPr>
      <xdr:spPr>
        <a:xfrm>
          <a:off x="161925" y="7286624"/>
          <a:ext cx="9401175" cy="46005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a:t>
          </a:r>
          <a:r>
            <a:rPr lang="en-US" sz="1100" b="1" baseline="0">
              <a:latin typeface="+mn-lt"/>
            </a:rPr>
            <a:t> and Examples</a:t>
          </a:r>
        </a:p>
        <a:p>
          <a:endParaRPr lang="en-US" sz="1100" baseline="0">
            <a:latin typeface="+mn-lt"/>
          </a:endParaRPr>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 </a:t>
          </a:r>
          <a:endParaRPr lang="en-US" sz="1100" baseline="0">
            <a:solidFill>
              <a:srgbClr val="FF0000"/>
            </a:solidFill>
            <a:latin typeface="+mn-lt"/>
            <a:ea typeface="+mn-ea"/>
            <a:cs typeface="+mn-cs"/>
          </a:endParaRPr>
        </a:p>
        <a:p>
          <a:endParaRPr lang="en-US" sz="1100" baseline="0">
            <a:solidFill>
              <a:srgbClr val="FF0000"/>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a:t>
          </a:r>
          <a:r>
            <a:rPr lang="en-US" sz="1100" baseline="0">
              <a:solidFill>
                <a:sysClr val="windowText" lastClr="000000"/>
              </a:solidFill>
              <a:latin typeface="+mn-lt"/>
              <a:ea typeface="+mn-ea"/>
              <a:cs typeface="+mn-cs"/>
            </a:rPr>
            <a:t>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10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t>
          </a:r>
        </a:p>
        <a:p>
          <a:r>
            <a:rPr lang="en-US" sz="1100">
              <a:solidFill>
                <a:schemeClr val="dk1"/>
              </a:solidFill>
              <a:effectLst/>
              <a:latin typeface="+mn-lt"/>
              <a:ea typeface="+mn-ea"/>
              <a:cs typeface="+mn-cs"/>
            </a:rPr>
            <a:t>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pPr lvl="0"/>
          <a:endParaRPr lang="en-US" sz="1050" baseline="0">
            <a:solidFill>
              <a:schemeClr val="dk1"/>
            </a:solidFill>
            <a:latin typeface="+mn-lt"/>
            <a:ea typeface="+mn-ea"/>
            <a:cs typeface="+mn-cs"/>
          </a:endParaRPr>
        </a:p>
      </xdr:txBody>
    </xdr:sp>
    <xdr:clientData/>
  </xdr:twoCellAnchor>
  <xdr:oneCellAnchor>
    <xdr:from>
      <xdr:col>0</xdr:col>
      <xdr:colOff>180975</xdr:colOff>
      <xdr:row>65</xdr:row>
      <xdr:rowOff>76199</xdr:rowOff>
    </xdr:from>
    <xdr:ext cx="8658225" cy="1543052"/>
    <xdr:sp macro="" textlink="">
      <xdr:nvSpPr>
        <xdr:cNvPr id="3" name="TextBox 2"/>
        <xdr:cNvSpPr txBox="1"/>
      </xdr:nvSpPr>
      <xdr:spPr>
        <a:xfrm>
          <a:off x="180975" y="12325349"/>
          <a:ext cx="8658225" cy="1543052"/>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US" sz="1100">
              <a:solidFill>
                <a:schemeClr val="tx1"/>
              </a:solidFill>
              <a:effectLst/>
              <a:latin typeface="+mn-lt"/>
              <a:ea typeface="+mn-ea"/>
              <a:cs typeface="+mn-cs"/>
            </a:rPr>
            <a:t>Financial data is not maintained in the real property database because there was not a direct source from which to automatically feed that data.  Beginning with the FY 2015 FRPP submission, DoD has utilized a calculation methodology to produce an estimated Annual Operating Cost (AOC) for each asset to meet the reporting requirements for the FRPP.  This modeled cost approach allocates funds expended to the installation level and determines an estimated individual asset spend rate similar to how the sustainment requirements are calculated.  However, this method only works when collected funding execution costs for facility maintenance and repair and utility costs are reported down to the installation level.  After several years of using this methodology, the source reporting of financial data has significantly improved and further refinements to the methodology continue to be made each reporting year.  Beginning next year, the responsibility to calculate an AOC is going to be pushed down to the Military Departments for them to try to capture and calculate their operating costs with some guidance provided from the DoD level. </a:t>
          </a:r>
          <a:endParaRPr lang="en-US">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95250</xdr:colOff>
      <xdr:row>31</xdr:row>
      <xdr:rowOff>171450</xdr:rowOff>
    </xdr:from>
    <xdr:to>
      <xdr:col>6</xdr:col>
      <xdr:colOff>9525</xdr:colOff>
      <xdr:row>40</xdr:row>
      <xdr:rowOff>19050</xdr:rowOff>
    </xdr:to>
    <xdr:sp macro="" textlink="">
      <xdr:nvSpPr>
        <xdr:cNvPr id="2" name="TextBox 1"/>
        <xdr:cNvSpPr txBox="1"/>
      </xdr:nvSpPr>
      <xdr:spPr>
        <a:xfrm>
          <a:off x="95250" y="6886575"/>
          <a:ext cx="9934575" cy="1476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endParaRPr lang="en-US" sz="600" baseline="0"/>
        </a:p>
        <a:p>
          <a:r>
            <a:rPr lang="en-US" sz="1050" b="1" baseline="0">
              <a:solidFill>
                <a:schemeClr val="dk1"/>
              </a:solidFill>
              <a:latin typeface="+mn-lt"/>
              <a:ea typeface="+mn-ea"/>
              <a:cs typeface="+mn-cs"/>
            </a:rPr>
            <a:t>Real property use</a:t>
          </a:r>
          <a:r>
            <a:rPr lang="en-US" sz="1100" b="1" baseline="0">
              <a:solidFill>
                <a:schemeClr val="dk1"/>
              </a:solidFill>
              <a:latin typeface="+mn-lt"/>
              <a:ea typeface="+mn-ea"/>
              <a:cs typeface="+mn-cs"/>
            </a:rPr>
            <a:t>:  </a:t>
          </a:r>
          <a:r>
            <a:rPr lang="en-US" sz="110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a:t>
          </a:r>
          <a:r>
            <a:rPr lang="en-US" sz="1100" b="1" baseline="0">
              <a:solidFill>
                <a:schemeClr val="dk1"/>
              </a:solidFill>
              <a:latin typeface="+mn-lt"/>
              <a:ea typeface="+mn-ea"/>
              <a:cs typeface="+mn-cs"/>
            </a:rPr>
            <a:t>: </a:t>
          </a:r>
          <a:r>
            <a:rPr lang="en-US" sz="1100" baseline="0">
              <a:solidFill>
                <a:schemeClr val="dk1"/>
              </a:solidFill>
              <a:latin typeface="+mn-lt"/>
              <a:ea typeface="+mn-ea"/>
              <a:cs typeface="+mn-cs"/>
            </a:rPr>
            <a:t>For buildings, </a:t>
          </a:r>
          <a:r>
            <a:rPr lang="en-US" sz="1100" baseline="0">
              <a:solidFill>
                <a:sysClr val="windowText" lastClr="000000"/>
              </a:solidFill>
              <a:latin typeface="+mn-lt"/>
              <a:ea typeface="+mn-ea"/>
              <a:cs typeface="+mn-cs"/>
            </a:rPr>
            <a:t>the unit of measure is area in square feet (SF). </a:t>
          </a:r>
        </a:p>
        <a:p>
          <a:pPr lvl="0"/>
          <a:endParaRPr lang="en-US" sz="500" baseline="0">
            <a:solidFill>
              <a:schemeClr val="dk1"/>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30</xdr:row>
      <xdr:rowOff>133349</xdr:rowOff>
    </xdr:from>
    <xdr:to>
      <xdr:col>5</xdr:col>
      <xdr:colOff>1781175</xdr:colOff>
      <xdr:row>39</xdr:row>
      <xdr:rowOff>171450</xdr:rowOff>
    </xdr:to>
    <xdr:sp macro="" textlink="">
      <xdr:nvSpPr>
        <xdr:cNvPr id="2" name="TextBox 1"/>
        <xdr:cNvSpPr txBox="1"/>
      </xdr:nvSpPr>
      <xdr:spPr>
        <a:xfrm>
          <a:off x="76200" y="6095999"/>
          <a:ext cx="9496425" cy="16668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aseline="0">
            <a:latin typeface="+mn-lt"/>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ysClr val="windowText" lastClr="000000"/>
              </a:solidFill>
              <a:latin typeface="+mn-lt"/>
              <a:ea typeface="+mn-ea"/>
              <a:cs typeface="+mn-cs"/>
            </a:rPr>
            <a:t>Square feet: </a:t>
          </a:r>
          <a:r>
            <a:rPr lang="en-US" sz="1100" baseline="0">
              <a:solidFill>
                <a:sysClr val="windowText" lastClr="000000"/>
              </a:solidFill>
              <a:latin typeface="+mn-lt"/>
              <a:ea typeface="+mn-ea"/>
              <a:cs typeface="+mn-cs"/>
            </a:rPr>
            <a:t>For buildings, the unit of measure is area in square feet (SF). </a:t>
          </a:r>
        </a:p>
        <a:p>
          <a:pPr lvl="0"/>
          <a:endParaRPr lang="en-US" sz="500" baseline="0">
            <a:solidFill>
              <a:schemeClr val="dk1"/>
            </a:solidFill>
            <a:latin typeface="+mn-lt"/>
            <a:ea typeface="+mn-ea"/>
            <a:cs typeface="+mn-cs"/>
          </a:endParaRPr>
        </a:p>
        <a:p>
          <a:pPr lvl="0"/>
          <a:endParaRPr lang="en-US" sz="1050" baseline="0">
            <a:solidFill>
              <a:schemeClr val="dk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85724</xdr:colOff>
      <xdr:row>29</xdr:row>
      <xdr:rowOff>123825</xdr:rowOff>
    </xdr:from>
    <xdr:to>
      <xdr:col>8</xdr:col>
      <xdr:colOff>1181100</xdr:colOff>
      <xdr:row>50</xdr:row>
      <xdr:rowOff>38099</xdr:rowOff>
    </xdr:to>
    <xdr:sp macro="" textlink="">
      <xdr:nvSpPr>
        <xdr:cNvPr id="2" name="TextBox 1"/>
        <xdr:cNvSpPr txBox="1"/>
      </xdr:nvSpPr>
      <xdr:spPr>
        <a:xfrm>
          <a:off x="85724" y="6838950"/>
          <a:ext cx="11687176" cy="37147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endParaRPr lang="en-US" sz="600" baseline="0"/>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a:t>
          </a: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10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pPr lvl="0"/>
          <a:endParaRPr lang="en-US" sz="500" baseline="0">
            <a:solidFill>
              <a:schemeClr val="dk1"/>
            </a:solidFill>
            <a:latin typeface="+mn-lt"/>
            <a:ea typeface="+mn-ea"/>
            <a:cs typeface="+mn-cs"/>
          </a:endParaRPr>
        </a:p>
      </xdr:txBody>
    </xdr:sp>
    <xdr:clientData/>
  </xdr:twoCellAnchor>
</xdr:wsDr>
</file>

<file path=xl/tables/table1.xml><?xml version="1.0" encoding="utf-8"?>
<table xmlns="http://schemas.openxmlformats.org/spreadsheetml/2006/main" id="22" name="Table22" displayName="Table22" ref="A3:J6" totalsRowShown="0" headerRowDxfId="222" dataDxfId="220" headerRowBorderDxfId="221" tableBorderDxfId="219">
  <tableColumns count="10">
    <tableColumn id="1" name="Fiscal Year" dataDxfId="218" totalsRowDxfId="217"/>
    <tableColumn id="2" name="Owned Annual O&amp;M Costs" dataDxfId="216" totalsRowDxfId="215" dataCellStyle="Currency"/>
    <tableColumn id="3" name="Owned Square Feet" dataDxfId="214" totalsRowDxfId="213" dataCellStyle="Comma"/>
    <tableColumn id="4" name="Owned Annual O&amp;M Costs/ Square Feet" dataDxfId="212" totalsRowDxfId="211" dataCellStyle="Currency"/>
    <tableColumn id="5" name="Leased Annual Costs" dataDxfId="210" totalsRowDxfId="209" dataCellStyle="Currency"/>
    <tableColumn id="6" name="Leased Square Feet" dataDxfId="208" totalsRowDxfId="207" dataCellStyle="Comma"/>
    <tableColumn id="7" name="Leased Annual Costs/ Square Feet*" dataDxfId="206" totalsRowDxfId="205" dataCellStyle="Currency"/>
    <tableColumn id="8" name="Otherwise Managed Annual Costs**" dataDxfId="204"/>
    <tableColumn id="9" name="Otherwise Managed Square Feet**" dataDxfId="203"/>
    <tableColumn id="10" name="Otherwise Managed Annual Costs/ Square Feet**" dataDxfId="202"/>
  </tableColumns>
  <tableStyleInfo name="TableStyleLight16" showFirstColumn="0" showLastColumn="0" showRowStripes="1" showColumnStripes="0"/>
</table>
</file>

<file path=xl/tables/table10.xml><?xml version="1.0" encoding="utf-8"?>
<table xmlns="http://schemas.openxmlformats.org/spreadsheetml/2006/main" id="3" name="Table3" displayName="Table3" ref="A3:G26" totalsRowShown="0" headerRowDxfId="115" dataDxfId="113" headerRowBorderDxfId="114" tableBorderDxfId="112">
  <tableColumns count="7">
    <tableColumn id="1" name="Real Property Use" dataDxfId="111"/>
    <tableColumn id="2" name="Number of Owned Structures" dataDxfId="110"/>
    <tableColumn id="3" name="Owned Annual O&amp;M Costs" dataDxfId="109"/>
    <tableColumn id="4" name="Number of Leased Structures" dataDxfId="108"/>
    <tableColumn id="5" name="Lease Annual Costs**" dataDxfId="107" dataCellStyle="Comma"/>
    <tableColumn id="6" name="Number of Otherwise Managed Structures***" dataDxfId="106"/>
    <tableColumn id="7" name="Otherwise Managed Annual O&amp;M Costs***" dataDxfId="105"/>
  </tableColumns>
  <tableStyleInfo name="TableStyleLight16" showFirstColumn="0" showLastColumn="0" showRowStripes="1" showColumnStripes="0"/>
</table>
</file>

<file path=xl/tables/table11.xml><?xml version="1.0" encoding="utf-8"?>
<table xmlns="http://schemas.openxmlformats.org/spreadsheetml/2006/main" id="4" name="Table4" displayName="Table4" ref="A3:G19" totalsRowShown="0" headerRowDxfId="104" dataDxfId="102" headerRowBorderDxfId="103" tableBorderDxfId="101">
  <sortState ref="A4:E26">
    <sortCondition ref="A4:A26"/>
  </sortState>
  <tableColumns count="7">
    <tableColumn id="1" name="Department or Agency*" dataDxfId="100"/>
    <tableColumn id="2" name="Owned Acres" dataDxfId="99"/>
    <tableColumn id="3" name="Owned Annual O&amp;M Costs" dataDxfId="98"/>
    <tableColumn id="4" name="Leased Acres" dataDxfId="97"/>
    <tableColumn id="5" name="Lease Annual Operating Costs**" dataDxfId="96"/>
    <tableColumn id="6" name="Number of Otherwise Managed Acres***" dataDxfId="95"/>
    <tableColumn id="7" name="Otherwise Managed Annual O&amp;M Costs***" dataDxfId="94"/>
  </tableColumns>
  <tableStyleInfo name="TableStyleLight16" showFirstColumn="0" showLastColumn="0" showRowStripes="1" showColumnStripes="0"/>
</table>
</file>

<file path=xl/tables/table12.xml><?xml version="1.0" encoding="utf-8"?>
<table xmlns="http://schemas.openxmlformats.org/spreadsheetml/2006/main" id="5" name="Table5" displayName="Table5" ref="A3:E56" totalsRowShown="0" headerRowDxfId="93" dataDxfId="91" headerRowBorderDxfId="92" tableBorderDxfId="90">
  <tableColumns count="5">
    <tableColumn id="1" name="State Name" dataDxfId="89"/>
    <tableColumn id="2" name="Owned Acres" dataDxfId="88" dataCellStyle="Comma"/>
    <tableColumn id="3" name="Leased Acres" dataDxfId="87" dataCellStyle="Comma"/>
    <tableColumn id="4" name="Otherwise Managed Acres**" dataDxfId="86" dataCellStyle="Comma"/>
    <tableColumn id="5" name="Total Acres" dataDxfId="85"/>
  </tableColumns>
  <tableStyleInfo name="TableStyleLight16" showFirstColumn="0" showLastColumn="0" showRowStripes="1" showColumnStripes="0"/>
</table>
</file>

<file path=xl/tables/table13.xml><?xml version="1.0" encoding="utf-8"?>
<table xmlns="http://schemas.openxmlformats.org/spreadsheetml/2006/main" id="11" name="Table11" displayName="Table11" ref="B4:F12" headerRowCount="0" totalsRowShown="0" headerRowDxfId="84" dataDxfId="83" tableBorderDxfId="82">
  <tableColumns count="5">
    <tableColumn id="1" name="Column1" dataDxfId="81"/>
    <tableColumn id="2" name="Column2" dataDxfId="80"/>
    <tableColumn id="3" name="Column3" dataDxfId="79"/>
    <tableColumn id="4" name="Column4" dataDxfId="78"/>
    <tableColumn id="5" name="Column5" dataDxfId="77"/>
  </tableColumns>
  <tableStyleInfo name="TableStyleLight16" showFirstColumn="0" showLastColumn="0" showRowStripes="1" showColumnStripes="0"/>
</table>
</file>

<file path=xl/tables/table14.xml><?xml version="1.0" encoding="utf-8"?>
<table xmlns="http://schemas.openxmlformats.org/spreadsheetml/2006/main" id="8" name="Table18" displayName="Table18" ref="A4:E10" totalsRowShown="0" headerRowDxfId="76" dataDxfId="74" headerRowBorderDxfId="75">
  <tableColumns count="5">
    <tableColumn id="1" name="Historical Status**" dataDxfId="73"/>
    <tableColumn id="2" name="Building" dataDxfId="72"/>
    <tableColumn id="3" name="Land" dataDxfId="71"/>
    <tableColumn id="4" name="Structure" dataDxfId="70"/>
    <tableColumn id="5" name="Total" dataDxfId="69"/>
  </tableColumns>
  <tableStyleInfo name="TableStyleLight16" showFirstColumn="0" showLastColumn="0" showRowStripes="1" showColumnStripes="0"/>
</table>
</file>

<file path=xl/tables/table15.xml><?xml version="1.0" encoding="utf-8"?>
<table xmlns="http://schemas.openxmlformats.org/spreadsheetml/2006/main" id="14" name="Table19" displayName="Table19" ref="A4:D57" totalsRowShown="0" headerRowDxfId="68" dataDxfId="66" headerRowBorderDxfId="67">
  <tableColumns count="4">
    <tableColumn id="1" name="State" dataDxfId="65"/>
    <tableColumn id="2" name="National Historic Landmark (NHL)" dataDxfId="64"/>
    <tableColumn id="3" name="National Register Listed (NRL)" dataDxfId="63"/>
    <tableColumn id="4" name="Total NHL and NRL Assets" dataDxfId="62" dataCellStyle="Comma"/>
  </tableColumns>
  <tableStyleInfo name="TableStyleLight16" showFirstColumn="0" showLastColumn="0" showRowStripes="1" showColumnStripes="0"/>
</table>
</file>

<file path=xl/tables/table16.xml><?xml version="1.0" encoding="utf-8"?>
<table xmlns="http://schemas.openxmlformats.org/spreadsheetml/2006/main" id="16" name="Table20" displayName="Table20" ref="A4:G20" totalsRowShown="0" headerRowDxfId="61" dataDxfId="59" headerRowBorderDxfId="60" tableBorderDxfId="58">
  <sortState ref="A4:G27">
    <sortCondition ref="A4:A27"/>
  </sortState>
  <tableColumns count="7">
    <tableColumn id="1" name="Department or Agency" dataDxfId="57"/>
    <tableColumn id="2" name="Evaluated, Not Historic" dataDxfId="56"/>
    <tableColumn id="3" name="National Historic Landmark (NHL)" dataDxfId="55"/>
    <tableColumn id="4" name="National Register Eligible (NRE)" dataDxfId="54"/>
    <tableColumn id="5" name="National Register Listed (NRL)" dataDxfId="53"/>
    <tableColumn id="6" name="Non-contributing element of NHL/NRL dist" dataDxfId="52"/>
    <tableColumn id="7" name="Not Evaluated" dataDxfId="51"/>
  </tableColumns>
  <tableStyleInfo name="TableStyleLight16" showFirstColumn="0" showLastColumn="0" showRowStripes="1" showColumnStripes="0"/>
</table>
</file>

<file path=xl/tables/table17.xml><?xml version="1.0" encoding="utf-8"?>
<table xmlns="http://schemas.openxmlformats.org/spreadsheetml/2006/main" id="20" name="Table2121" displayName="Table2121" ref="A4:D24" totalsRowShown="0" headerRowDxfId="50" dataDxfId="48" headerRowBorderDxfId="49" tableBorderDxfId="47">
  <sortState ref="A5:E28">
    <sortCondition ref="A4:A27"/>
  </sortState>
  <tableColumns count="4">
    <tableColumn id="1" name="Department or Agency" dataDxfId="46"/>
    <tableColumn id="6" name="FY 2016" dataDxfId="45"/>
    <tableColumn id="4" name="FY2017" dataDxfId="44"/>
    <tableColumn id="2" name="FY2018" dataDxfId="43"/>
  </tableColumns>
  <tableStyleInfo name="TableStyleLight16" showFirstColumn="0" showLastColumn="0" showRowStripes="1" showColumnStripes="0"/>
</table>
</file>

<file path=xl/tables/table18.xml><?xml version="1.0" encoding="utf-8"?>
<table xmlns="http://schemas.openxmlformats.org/spreadsheetml/2006/main" id="18" name="Table8" displayName="Table8" ref="A4:D11" totalsRowShown="0" headerRowDxfId="42" dataDxfId="40" headerRowBorderDxfId="41" tableBorderDxfId="39">
  <tableColumns count="4">
    <tableColumn id="1" name="Status" dataDxfId="38"/>
    <tableColumn id="3" name="FY 2016" dataDxfId="37"/>
    <tableColumn id="4" name="FY 2017*" dataDxfId="36" dataCellStyle="Comma"/>
    <tableColumn id="2" name="FY 2018*" dataDxfId="35" dataCellStyle="Comma"/>
  </tableColumns>
  <tableStyleInfo name="TableStyleLight16" showFirstColumn="0" showLastColumn="0" showRowStripes="1" showColumnStripes="0"/>
</table>
</file>

<file path=xl/tables/table19.xml><?xml version="1.0" encoding="utf-8"?>
<table xmlns="http://schemas.openxmlformats.org/spreadsheetml/2006/main" id="6" name="Table227" displayName="Table227" ref="A3:J4" totalsRowShown="0" headerRowDxfId="34" dataDxfId="32" headerRowBorderDxfId="33" tableBorderDxfId="31">
  <tableColumns count="10">
    <tableColumn id="1" name="Fiscal Year" dataDxfId="30" totalsRowDxfId="29"/>
    <tableColumn id="2" name="Owned Annual O&amp;M Costs" dataDxfId="28" totalsRowDxfId="27" dataCellStyle="Currency"/>
    <tableColumn id="3" name="Owned Square Feet" dataDxfId="26" totalsRowDxfId="25" dataCellStyle="Comma"/>
    <tableColumn id="4" name="Owned Annual O&amp;M Costs/ Square Feet" dataDxfId="24" totalsRowDxfId="23" dataCellStyle="Currency"/>
    <tableColumn id="5" name="Leased Annual Costs" dataDxfId="22" totalsRowDxfId="21" dataCellStyle="Currency"/>
    <tableColumn id="6" name="Leased Square Feet" dataDxfId="20" totalsRowDxfId="19" dataCellStyle="Comma"/>
    <tableColumn id="7" name="Leased Annual Costs/ Square Feet*" dataDxfId="18" totalsRowDxfId="17" dataCellStyle="Currency"/>
    <tableColumn id="8" name="Otherwise Managed Annual O&amp;M Costs**" dataDxfId="16"/>
    <tableColumn id="9" name="Otherwise Managed Square Feet**" dataDxfId="15"/>
    <tableColumn id="10" name="Otherwise Managed Annual O&amp;M Costs/ Square Feet**" dataDxfId="14"/>
  </tableColumns>
  <tableStyleInfo name="TableStyleLight16" showFirstColumn="0" showLastColumn="0" showRowStripes="1" showColumnStripes="0"/>
</table>
</file>

<file path=xl/tables/table2.xml><?xml version="1.0" encoding="utf-8"?>
<table xmlns="http://schemas.openxmlformats.org/spreadsheetml/2006/main" id="10" name="Table10" displayName="Table10" ref="A3:J29" totalsRowShown="0" headerRowDxfId="201" dataDxfId="199" headerRowBorderDxfId="200" tableBorderDxfId="198">
  <tableColumns count="10">
    <tableColumn id="1" name="Buildings Real Property Use**" dataDxfId="197"/>
    <tableColumn id="2" name="Owned Square Feet" dataDxfId="196"/>
    <tableColumn id="3" name="Owned Annual O&amp;M Costs" dataDxfId="195"/>
    <tableColumn id="4" name="Owned Annual O&amp;M Costs/ Square Feet" dataDxfId="194"/>
    <tableColumn id="5" name="Leased Square Feet" dataDxfId="193"/>
    <tableColumn id="6" name="Leased Annual Costs***" dataDxfId="192"/>
    <tableColumn id="7" name="Leased Annual Costs/ Square Feet***" dataDxfId="191"/>
    <tableColumn id="8" name="Otherwise Managed Square Feet****" dataDxfId="190"/>
    <tableColumn id="9" name="Otherwise Managed Annual O&amp;M Costs****" dataDxfId="189"/>
    <tableColumn id="10" name="Otherwise Managed Annual O&amp;M Costs/ Square Feet****" dataDxfId="188"/>
  </tableColumns>
  <tableStyleInfo name="TableStyleLight16" showFirstColumn="0" showLastColumn="0" showRowStripes="1" showColumnStripes="0"/>
</table>
</file>

<file path=xl/tables/table20.xml><?xml version="1.0" encoding="utf-8"?>
<table xmlns="http://schemas.openxmlformats.org/spreadsheetml/2006/main" id="9" name="Table1010" displayName="Table1010" ref="A3:J22" totalsRowShown="0" headerRowDxfId="13" dataDxfId="11" headerRowBorderDxfId="12" tableBorderDxfId="10">
  <tableColumns count="10">
    <tableColumn id="1" name="Buildings Real Property Use*" dataDxfId="9"/>
    <tableColumn id="2" name="Owned Square Feet" dataDxfId="8"/>
    <tableColumn id="3" name="Owned Annual O&amp;M Cost" dataDxfId="7"/>
    <tableColumn id="4" name="Owned Annual O&amp;M Costs/ Square Feet" dataDxfId="6"/>
    <tableColumn id="5" name="Leased Square Feet" dataDxfId="5"/>
    <tableColumn id="6" name="Leased Annual Costs**" dataDxfId="4"/>
    <tableColumn id="7" name="Leased Annual Costs/ Square Feet**" dataDxfId="3"/>
    <tableColumn id="8" name="Otherwise Managed Square Feet***" dataDxfId="2"/>
    <tableColumn id="9" name="Otherwise Managed Annual O&amp;M Costs***" dataDxfId="1"/>
    <tableColumn id="10" name="Otherwise Managed Annual O&amp;M Costs/ Square Feet***" dataDxfId="0"/>
  </tableColumns>
  <tableStyleInfo name="TableStyleLight16" showFirstColumn="0" showLastColumn="0" showRowStripes="1" showColumnStripes="0"/>
</table>
</file>

<file path=xl/tables/table3.xml><?xml version="1.0" encoding="utf-8"?>
<table xmlns="http://schemas.openxmlformats.org/spreadsheetml/2006/main" id="21" name="Table922" displayName="Table922" ref="A3:G28" totalsRowShown="0" headerRowBorderDxfId="187" tableBorderDxfId="186">
  <tableColumns count="7">
    <tableColumn id="1" name="Real_Property_Use" dataDxfId="185"/>
    <tableColumn id="2" name="FY 2016 SF" dataDxfId="184" dataCellStyle="Comma"/>
    <tableColumn id="3" name="FY 2016 AOC***" dataDxfId="183" dataCellStyle="Currency"/>
    <tableColumn id="4" name="FY 2017 SF****" dataDxfId="182" dataCellStyle="Comma"/>
    <tableColumn id="5" name="FY 2017 AOC***" dataDxfId="181" dataCellStyle="Currency"/>
    <tableColumn id="6" name="FY 2018 SF****" dataDxfId="180" dataCellStyle="Comma"/>
    <tableColumn id="7" name="FY 2018 AOC***" dataDxfId="179" dataCellStyle="Currency"/>
  </tableColumns>
  <tableStyleInfo name="TableStyleLight16" showFirstColumn="0" showLastColumn="0" showRowStripes="1" showColumnStripes="0"/>
</table>
</file>

<file path=xl/tables/table4.xml><?xml version="1.0" encoding="utf-8"?>
<table xmlns="http://schemas.openxmlformats.org/spreadsheetml/2006/main" id="12" name="Table1113" displayName="Table1113" ref="A4:E26" totalsRowShown="0" headerRowDxfId="178" dataDxfId="176" headerRowBorderDxfId="177" tableBorderDxfId="175">
  <sortState ref="A5:E28">
    <sortCondition ref="A5:A28"/>
  </sortState>
  <tableColumns count="5">
    <tableColumn id="1" name="Department or Agency" dataDxfId="174"/>
    <tableColumn id="2" name="FY 2016 SF" dataDxfId="173"/>
    <tableColumn id="3" name="FY 2017 SF" dataDxfId="172" dataCellStyle="Comma"/>
    <tableColumn id="4" name="FY 2018 SF" dataDxfId="171"/>
    <tableColumn id="5" name="% Change FY 2017 - FY 2018" dataDxfId="170">
      <calculatedColumnFormula>(Table1113[[#This Row],[FY 2018 SF]]-#REF!)/#REF!</calculatedColumnFormula>
    </tableColumn>
  </tableColumns>
  <tableStyleInfo name="TableStyleLight16" showFirstColumn="0" showLastColumn="0" showRowStripes="1" showColumnStripes="0"/>
</table>
</file>

<file path=xl/tables/table5.xml><?xml version="1.0" encoding="utf-8"?>
<table xmlns="http://schemas.openxmlformats.org/spreadsheetml/2006/main" id="7" name="Table128" displayName="Table128" ref="A4:E24" totalsRowShown="0" headerRowDxfId="169" dataDxfId="167" headerRowBorderDxfId="168" tableBorderDxfId="166">
  <sortState ref="A5:E28">
    <sortCondition ref="A5:A28"/>
  </sortState>
  <tableColumns count="5">
    <tableColumn id="1" name="Department or Agency" dataDxfId="165"/>
    <tableColumn id="2" name="FY 2016" dataDxfId="164"/>
    <tableColumn id="3" name="FY 2017" dataDxfId="163" dataCellStyle="Comma"/>
    <tableColumn id="4" name="FY 2018" dataDxfId="162"/>
    <tableColumn id="5" name="% Change FY 2017 - FY 2018" dataDxfId="161"/>
  </tableColumns>
  <tableStyleInfo name="TableStyleLight16" showFirstColumn="0" showLastColumn="0" showRowStripes="1" showColumnStripes="0"/>
</table>
</file>

<file path=xl/tables/table6.xml><?xml version="1.0" encoding="utf-8"?>
<table xmlns="http://schemas.openxmlformats.org/spreadsheetml/2006/main" id="13" name="Table13" displayName="Table13" ref="A3:M20" totalsRowShown="0" headerRowDxfId="160" dataDxfId="158" headerRowBorderDxfId="159" tableBorderDxfId="157">
  <sortState ref="A4:I27">
    <sortCondition ref="A4:A27"/>
  </sortState>
  <tableColumns count="13">
    <tableColumn id="1" name="Department or Agency*" dataDxfId="156"/>
    <tableColumn id="2" name="Number of Owned Buildings" dataDxfId="155"/>
    <tableColumn id="3" name="Owned Square Feet" dataDxfId="154"/>
    <tableColumn id="4" name="Owned Annual O&amp;M Costs" dataDxfId="153"/>
    <tableColumn id="5" name="Owned Annual O&amp;M Costs/ Square Feet" dataDxfId="152">
      <calculatedColumnFormula>D4/C4</calculatedColumnFormula>
    </tableColumn>
    <tableColumn id="6" name="Number of Leased Buildings" dataDxfId="151"/>
    <tableColumn id="7" name="Leased Square Feet" dataDxfId="150"/>
    <tableColumn id="8" name="Leased Annual Costs**" dataDxfId="149"/>
    <tableColumn id="9" name="Leased Annual Costs/ Square Feet**" dataDxfId="148" dataCellStyle="Currency"/>
    <tableColumn id="10" name="Number of Otherwise Managed Buildings" dataDxfId="147" dataCellStyle="Comma"/>
    <tableColumn id="11" name="Otherwise Managed Square Feet***" dataDxfId="146" dataCellStyle="Comma"/>
    <tableColumn id="12" name="Otherwise Managed Annual O&amp;M Costs***" dataDxfId="145"/>
    <tableColumn id="13" name="Otherwise Managed Annual O&amp;M Costs/ Square Feet***" dataDxfId="144"/>
  </tableColumns>
  <tableStyleInfo name="TableStyleLight16" showFirstColumn="0" showLastColumn="0" showRowStripes="1" showColumnStripes="0"/>
</table>
</file>

<file path=xl/tables/table7.xml><?xml version="1.0" encoding="utf-8"?>
<table xmlns="http://schemas.openxmlformats.org/spreadsheetml/2006/main" id="15" name="Table15" displayName="Table15" ref="A4:D11" totalsRowShown="0" headerRowDxfId="143" dataDxfId="141" headerRowBorderDxfId="142" tableBorderDxfId="140">
  <tableColumns count="4">
    <tableColumn id="1" name="Buildings Real Property Use" dataDxfId="139"/>
    <tableColumn id="2" name="Underutilized" dataDxfId="138" dataCellStyle="Comma"/>
    <tableColumn id="3" name="Unutilized" dataDxfId="137" dataCellStyle="Comma"/>
    <tableColumn id="4" name="Utilized" dataDxfId="136" dataCellStyle="Comma"/>
  </tableColumns>
  <tableStyleInfo name="TableStyleLight16" showFirstColumn="0" showLastColumn="0" showRowStripes="1" showColumnStripes="0"/>
</table>
</file>

<file path=xl/tables/table8.xml><?xml version="1.0" encoding="utf-8"?>
<table xmlns="http://schemas.openxmlformats.org/spreadsheetml/2006/main" id="1" name="Table1" displayName="Table1" ref="A3:E56" totalsRowShown="0" headerRowDxfId="135" dataDxfId="133" headerRowBorderDxfId="134" tableBorderDxfId="132">
  <tableColumns count="5">
    <tableColumn id="1" name="State Name" dataDxfId="131"/>
    <tableColumn id="2" name="Owned SF" dataDxfId="130"/>
    <tableColumn id="3" name="Leased SF" dataDxfId="129" dataCellStyle="Comma"/>
    <tableColumn id="4" name="Otherwise Managed SF**" dataDxfId="128"/>
    <tableColumn id="5" name="Total SF" dataDxfId="127" dataCellStyle="Comma"/>
  </tableColumns>
  <tableStyleInfo name="TableStyleLight16" showFirstColumn="0" showLastColumn="0" showRowStripes="1" showColumnStripes="0"/>
</table>
</file>

<file path=xl/tables/table9.xml><?xml version="1.0" encoding="utf-8"?>
<table xmlns="http://schemas.openxmlformats.org/spreadsheetml/2006/main" id="2" name="Table2" displayName="Table2" ref="A3:G18" totalsRowShown="0" headerRowDxfId="126" dataDxfId="124" headerRowBorderDxfId="125" tableBorderDxfId="123">
  <sortState ref="A5:E27">
    <sortCondition ref="A5:A27"/>
  </sortState>
  <tableColumns count="7">
    <tableColumn id="1" name="Department or Agency" dataDxfId="122"/>
    <tableColumn id="2" name="Number of Owned Structures" dataDxfId="121"/>
    <tableColumn id="3" name="Owned Annual O&amp;M Costs" dataDxfId="120"/>
    <tableColumn id="4" name="Number of Leased Structures" dataDxfId="119"/>
    <tableColumn id="5" name="Lease Annual Costs**" dataDxfId="118" dataCellStyle="Comma"/>
    <tableColumn id="6" name="Number of Otherwise Managed Structures***" dataDxfId="117"/>
    <tableColumn id="7" name="Otherwise Managed Annual O&amp;M Costs***" dataDxfId="116"/>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gpdata@gsa.gov"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workbookViewId="0">
      <selection sqref="A1:C1"/>
    </sheetView>
  </sheetViews>
  <sheetFormatPr defaultRowHeight="14.25" x14ac:dyDescent="0.2"/>
  <cols>
    <col min="3" max="3" width="93.625" customWidth="1"/>
  </cols>
  <sheetData>
    <row r="1" spans="1:3" s="61" customFormat="1" ht="14.25" customHeight="1" x14ac:dyDescent="0.45">
      <c r="A1" s="645"/>
      <c r="B1" s="646"/>
      <c r="C1" s="647"/>
    </row>
    <row r="2" spans="1:3" s="61" customFormat="1" ht="14.25" customHeight="1" x14ac:dyDescent="0.45">
      <c r="A2" s="648"/>
      <c r="B2" s="649"/>
      <c r="C2" s="650"/>
    </row>
    <row r="3" spans="1:3" s="61" customFormat="1" ht="14.25" customHeight="1" x14ac:dyDescent="0.45">
      <c r="A3" s="648"/>
      <c r="B3" s="649"/>
      <c r="C3" s="650"/>
    </row>
    <row r="4" spans="1:3" s="61" customFormat="1" ht="14.25" customHeight="1" x14ac:dyDescent="0.45">
      <c r="A4" s="648"/>
      <c r="B4" s="649"/>
      <c r="C4" s="650"/>
    </row>
    <row r="5" spans="1:3" s="61" customFormat="1" ht="14.25" customHeight="1" x14ac:dyDescent="0.45">
      <c r="A5" s="648"/>
      <c r="B5" s="649"/>
      <c r="C5" s="650"/>
    </row>
    <row r="6" spans="1:3" s="61" customFormat="1" ht="14.25" customHeight="1" x14ac:dyDescent="0.45">
      <c r="A6" s="648"/>
      <c r="B6" s="649"/>
      <c r="C6" s="650"/>
    </row>
    <row r="7" spans="1:3" s="61" customFormat="1" ht="14.25" customHeight="1" x14ac:dyDescent="0.45">
      <c r="A7" s="648"/>
      <c r="B7" s="649"/>
      <c r="C7" s="650"/>
    </row>
    <row r="8" spans="1:3" s="61" customFormat="1" ht="14.25" customHeight="1" x14ac:dyDescent="0.45">
      <c r="A8" s="648"/>
      <c r="B8" s="649"/>
      <c r="C8" s="650"/>
    </row>
    <row r="9" spans="1:3" s="61" customFormat="1" ht="14.25" customHeight="1" x14ac:dyDescent="0.45">
      <c r="A9" s="648"/>
      <c r="B9" s="649"/>
      <c r="C9" s="650"/>
    </row>
    <row r="10" spans="1:3" s="61" customFormat="1" ht="14.25" customHeight="1" x14ac:dyDescent="0.45">
      <c r="A10" s="648"/>
      <c r="B10" s="649"/>
      <c r="C10" s="650"/>
    </row>
    <row r="11" spans="1:3" s="61" customFormat="1" ht="14.25" customHeight="1" x14ac:dyDescent="0.45">
      <c r="A11" s="636"/>
      <c r="B11" s="637"/>
      <c r="C11" s="638"/>
    </row>
    <row r="12" spans="1:3" s="61" customFormat="1" ht="14.25" customHeight="1" x14ac:dyDescent="0.45">
      <c r="A12" s="636"/>
      <c r="B12" s="637"/>
      <c r="C12" s="638"/>
    </row>
    <row r="13" spans="1:3" s="61" customFormat="1" ht="14.25" customHeight="1" x14ac:dyDescent="0.45">
      <c r="A13" s="62"/>
      <c r="B13" s="63"/>
      <c r="C13" s="64"/>
    </row>
    <row r="14" spans="1:3" s="61" customFormat="1" ht="14.25" customHeight="1" x14ac:dyDescent="0.45">
      <c r="A14" s="62"/>
      <c r="B14" s="63"/>
      <c r="C14" s="64"/>
    </row>
    <row r="15" spans="1:3" s="65" customFormat="1" ht="40.5" customHeight="1" x14ac:dyDescent="0.5">
      <c r="A15" s="630" t="s">
        <v>399</v>
      </c>
      <c r="B15" s="631"/>
      <c r="C15" s="632"/>
    </row>
    <row r="16" spans="1:3" s="61" customFormat="1" ht="14.25" customHeight="1" x14ac:dyDescent="0.45">
      <c r="A16" s="66"/>
      <c r="B16" s="67"/>
      <c r="C16" s="68"/>
    </row>
    <row r="17" spans="1:3" s="69" customFormat="1" ht="42.75" customHeight="1" x14ac:dyDescent="0.35">
      <c r="A17" s="633"/>
      <c r="B17" s="634"/>
      <c r="C17" s="635"/>
    </row>
    <row r="18" spans="1:3" s="61" customFormat="1" ht="14.25" customHeight="1" x14ac:dyDescent="0.2">
      <c r="A18" s="636"/>
      <c r="B18" s="637"/>
      <c r="C18" s="638"/>
    </row>
    <row r="19" spans="1:3" s="61" customFormat="1" ht="14.25" customHeight="1" x14ac:dyDescent="0.2">
      <c r="A19" s="636"/>
      <c r="B19" s="637"/>
      <c r="C19" s="638"/>
    </row>
    <row r="20" spans="1:3" s="61" customFormat="1" ht="14.25" customHeight="1" x14ac:dyDescent="0.2">
      <c r="A20" s="636"/>
      <c r="B20" s="637"/>
      <c r="C20" s="638"/>
    </row>
    <row r="21" spans="1:3" s="61" customFormat="1" ht="30" customHeight="1" x14ac:dyDescent="0.5">
      <c r="A21" s="639"/>
      <c r="B21" s="640"/>
      <c r="C21" s="641"/>
    </row>
    <row r="22" spans="1:3" s="61" customFormat="1" ht="14.25" customHeight="1" x14ac:dyDescent="0.45">
      <c r="A22" s="70"/>
      <c r="B22" s="71"/>
      <c r="C22" s="72"/>
    </row>
    <row r="23" spans="1:3" s="61" customFormat="1" ht="14.25" customHeight="1" x14ac:dyDescent="0.45">
      <c r="A23" s="70"/>
      <c r="B23" s="71"/>
      <c r="C23" s="72"/>
    </row>
    <row r="24" spans="1:3" s="61" customFormat="1" ht="14.25" customHeight="1" x14ac:dyDescent="0.45">
      <c r="A24" s="70"/>
      <c r="B24" s="71"/>
      <c r="C24" s="72"/>
    </row>
    <row r="25" spans="1:3" s="61" customFormat="1" ht="23.25" customHeight="1" x14ac:dyDescent="0.5">
      <c r="A25" s="642"/>
      <c r="B25" s="643"/>
      <c r="C25" s="644"/>
    </row>
    <row r="26" spans="1:3" s="61" customFormat="1" ht="14.25" customHeight="1" x14ac:dyDescent="0.45">
      <c r="A26" s="70"/>
      <c r="B26" s="71"/>
      <c r="C26" s="72"/>
    </row>
    <row r="27" spans="1:3" s="61" customFormat="1" ht="14.25" customHeight="1" x14ac:dyDescent="0.45">
      <c r="A27" s="70"/>
      <c r="B27" s="71"/>
      <c r="C27" s="72"/>
    </row>
    <row r="28" spans="1:3" s="61" customFormat="1" ht="14.25" customHeight="1" x14ac:dyDescent="0.45">
      <c r="A28" s="70"/>
      <c r="B28" s="71"/>
      <c r="C28" s="72"/>
    </row>
    <row r="29" spans="1:3" s="61" customFormat="1" ht="32.25" customHeight="1" thickBot="1" x14ac:dyDescent="0.5">
      <c r="A29" s="73"/>
      <c r="B29" s="74"/>
      <c r="C29" s="75"/>
    </row>
  </sheetData>
  <mergeCells count="17">
    <mergeCell ref="A12:C12"/>
    <mergeCell ref="A1:C1"/>
    <mergeCell ref="A2:C2"/>
    <mergeCell ref="A3:C3"/>
    <mergeCell ref="A4:C4"/>
    <mergeCell ref="A5:C5"/>
    <mergeCell ref="A6:C6"/>
    <mergeCell ref="A7:C7"/>
    <mergeCell ref="A8:C8"/>
    <mergeCell ref="A9:C9"/>
    <mergeCell ref="A10:C10"/>
    <mergeCell ref="A11:C11"/>
    <mergeCell ref="A15:C15"/>
    <mergeCell ref="A17:C17"/>
    <mergeCell ref="A18:C20"/>
    <mergeCell ref="A21:C21"/>
    <mergeCell ref="A25:C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opLeftCell="C1" workbookViewId="0">
      <selection activeCell="J7" sqref="J7"/>
    </sheetView>
  </sheetViews>
  <sheetFormatPr defaultColWidth="9" defaultRowHeight="12.75" x14ac:dyDescent="0.2"/>
  <cols>
    <col min="1" max="1" width="41.375" style="5" customWidth="1"/>
    <col min="2" max="2" width="13.5" style="5" customWidth="1"/>
    <col min="3" max="3" width="13.375" style="5" bestFit="1" customWidth="1"/>
    <col min="4" max="4" width="15.625" style="5" customWidth="1"/>
    <col min="5" max="5" width="15.375" style="39" customWidth="1"/>
    <col min="6" max="6" width="12.75" style="8" customWidth="1"/>
    <col min="7" max="7" width="11.5" style="8" customWidth="1"/>
    <col min="8" max="8" width="14.875" style="29" customWidth="1"/>
    <col min="9" max="9" width="15.625" style="39" customWidth="1"/>
    <col min="10" max="12" width="13.25" style="5" customWidth="1"/>
    <col min="13" max="13" width="14.875" style="5" customWidth="1"/>
    <col min="14" max="16384" width="9" style="5"/>
  </cols>
  <sheetData>
    <row r="1" spans="1:13" s="81" customFormat="1" ht="18.75" x14ac:dyDescent="0.3">
      <c r="A1" s="151" t="s">
        <v>340</v>
      </c>
      <c r="E1" s="152"/>
      <c r="F1" s="153"/>
      <c r="G1" s="153"/>
      <c r="H1" s="96"/>
      <c r="I1" s="152"/>
    </row>
    <row r="2" spans="1:13" s="99" customFormat="1" ht="15" x14ac:dyDescent="0.25">
      <c r="A2" s="154"/>
      <c r="B2" s="155"/>
      <c r="C2" s="155"/>
      <c r="D2" s="156"/>
      <c r="E2" s="157"/>
      <c r="F2" s="158"/>
      <c r="G2" s="158"/>
      <c r="H2" s="159"/>
      <c r="I2" s="157"/>
    </row>
    <row r="3" spans="1:13" s="99" customFormat="1" ht="60.75" thickBot="1" x14ac:dyDescent="0.3">
      <c r="A3" s="347" t="s">
        <v>299</v>
      </c>
      <c r="B3" s="348" t="s">
        <v>237</v>
      </c>
      <c r="C3" s="160" t="s">
        <v>229</v>
      </c>
      <c r="D3" s="161" t="s">
        <v>304</v>
      </c>
      <c r="E3" s="349" t="s">
        <v>286</v>
      </c>
      <c r="F3" s="311" t="s">
        <v>151</v>
      </c>
      <c r="G3" s="162" t="s">
        <v>32</v>
      </c>
      <c r="H3" s="161" t="s">
        <v>216</v>
      </c>
      <c r="I3" s="349" t="s">
        <v>255</v>
      </c>
      <c r="J3" s="563" t="s">
        <v>268</v>
      </c>
      <c r="K3" s="564" t="s">
        <v>254</v>
      </c>
      <c r="L3" s="565" t="s">
        <v>282</v>
      </c>
      <c r="M3" s="564" t="s">
        <v>288</v>
      </c>
    </row>
    <row r="4" spans="1:13" s="115" customFormat="1" ht="15" x14ac:dyDescent="0.25">
      <c r="A4" s="150" t="s">
        <v>80</v>
      </c>
      <c r="B4" s="243">
        <v>20164</v>
      </c>
      <c r="C4" s="244">
        <v>40152028</v>
      </c>
      <c r="D4" s="304">
        <v>397854052.62</v>
      </c>
      <c r="E4" s="312">
        <v>9.9086913522773905</v>
      </c>
      <c r="F4" s="244">
        <v>3098</v>
      </c>
      <c r="G4" s="112">
        <v>14834104</v>
      </c>
      <c r="H4" s="314">
        <v>244914388.11000001</v>
      </c>
      <c r="I4" s="313">
        <v>16.510224554850101</v>
      </c>
      <c r="J4" s="418">
        <v>130</v>
      </c>
      <c r="K4" s="418">
        <v>467316</v>
      </c>
      <c r="L4" s="419">
        <v>792509.48</v>
      </c>
      <c r="M4" s="417">
        <v>1.69587491119499</v>
      </c>
    </row>
    <row r="5" spans="1:13" s="115" customFormat="1" ht="15" x14ac:dyDescent="0.25">
      <c r="A5" s="150" t="s">
        <v>83</v>
      </c>
      <c r="B5" s="245">
        <v>478</v>
      </c>
      <c r="C5" s="176">
        <v>7789979</v>
      </c>
      <c r="D5" s="305">
        <v>78086817</v>
      </c>
      <c r="E5" s="313">
        <v>10.0240086654919</v>
      </c>
      <c r="F5" s="176">
        <v>83</v>
      </c>
      <c r="G5" s="112">
        <v>1037841</v>
      </c>
      <c r="H5" s="314">
        <v>24616122</v>
      </c>
      <c r="I5" s="313">
        <v>23.718586951180399</v>
      </c>
      <c r="J5" s="418"/>
      <c r="K5" s="418"/>
      <c r="L5" s="419"/>
      <c r="M5" s="417"/>
    </row>
    <row r="6" spans="1:13" s="115" customFormat="1" ht="15" x14ac:dyDescent="0.25">
      <c r="A6" s="150" t="s">
        <v>84</v>
      </c>
      <c r="B6" s="245">
        <v>11345</v>
      </c>
      <c r="C6" s="176">
        <v>112699717</v>
      </c>
      <c r="D6" s="305">
        <v>1912554011</v>
      </c>
      <c r="E6" s="313">
        <v>16.970353270718501</v>
      </c>
      <c r="F6" s="176">
        <v>46</v>
      </c>
      <c r="G6" s="112">
        <v>581810</v>
      </c>
      <c r="H6" s="314">
        <v>11149977.75</v>
      </c>
      <c r="I6" s="313">
        <v>19.1642937556934</v>
      </c>
      <c r="J6" s="418"/>
      <c r="K6" s="418"/>
      <c r="L6" s="419"/>
      <c r="M6" s="417"/>
    </row>
    <row r="7" spans="1:13" s="115" customFormat="1" ht="15" x14ac:dyDescent="0.25">
      <c r="A7" s="150" t="s">
        <v>85</v>
      </c>
      <c r="B7" s="245">
        <v>2654</v>
      </c>
      <c r="C7" s="176">
        <v>31964346</v>
      </c>
      <c r="D7" s="305">
        <v>302264045.47000003</v>
      </c>
      <c r="E7" s="313">
        <v>9.4562874982644693</v>
      </c>
      <c r="F7" s="176">
        <v>71</v>
      </c>
      <c r="G7" s="112">
        <v>3068679.92</v>
      </c>
      <c r="H7" s="315">
        <v>87272223.340000004</v>
      </c>
      <c r="I7" s="313">
        <v>28.4396631825974</v>
      </c>
      <c r="J7" s="418"/>
      <c r="K7" s="418"/>
      <c r="L7" s="419"/>
      <c r="M7" s="417"/>
    </row>
    <row r="8" spans="1:13" s="115" customFormat="1" ht="15" x14ac:dyDescent="0.25">
      <c r="A8" s="150" t="s">
        <v>86</v>
      </c>
      <c r="B8" s="245">
        <v>8470</v>
      </c>
      <c r="C8" s="176">
        <v>44229348.25</v>
      </c>
      <c r="D8" s="305">
        <v>461843543.86000001</v>
      </c>
      <c r="E8" s="313">
        <v>10.442015587693</v>
      </c>
      <c r="F8" s="176">
        <v>1227</v>
      </c>
      <c r="G8" s="112">
        <v>11101466.42</v>
      </c>
      <c r="H8" s="314">
        <v>143882314.97999999</v>
      </c>
      <c r="I8" s="313">
        <v>12.9606584874938</v>
      </c>
      <c r="J8" s="418"/>
      <c r="K8" s="418"/>
      <c r="L8" s="419"/>
      <c r="M8" s="417"/>
    </row>
    <row r="9" spans="1:13" s="115" customFormat="1" ht="15" x14ac:dyDescent="0.25">
      <c r="A9" s="150" t="s">
        <v>88</v>
      </c>
      <c r="B9" s="245">
        <v>3769</v>
      </c>
      <c r="C9" s="176">
        <v>69623873</v>
      </c>
      <c r="D9" s="305">
        <v>500526881.36000001</v>
      </c>
      <c r="E9" s="313">
        <v>7.1890123285729901</v>
      </c>
      <c r="F9" s="176">
        <v>38</v>
      </c>
      <c r="G9" s="112">
        <v>1071528</v>
      </c>
      <c r="H9" s="314">
        <v>10525039.130000001</v>
      </c>
      <c r="I9" s="313">
        <v>9.8224583305335909</v>
      </c>
      <c r="J9" s="418">
        <v>4</v>
      </c>
      <c r="K9" s="418">
        <v>10370</v>
      </c>
      <c r="L9" s="419">
        <v>0</v>
      </c>
      <c r="M9" s="419">
        <v>0</v>
      </c>
    </row>
    <row r="10" spans="1:13" s="115" customFormat="1" ht="15" x14ac:dyDescent="0.25">
      <c r="A10" s="150" t="s">
        <v>89</v>
      </c>
      <c r="B10" s="245">
        <v>2116</v>
      </c>
      <c r="C10" s="176">
        <v>22411013</v>
      </c>
      <c r="D10" s="305">
        <v>105741828.55</v>
      </c>
      <c r="E10" s="313">
        <v>4.7182975865481804</v>
      </c>
      <c r="F10" s="176">
        <v>244</v>
      </c>
      <c r="G10" s="112">
        <v>2852614</v>
      </c>
      <c r="H10" s="314">
        <v>22341252.973000001</v>
      </c>
      <c r="I10" s="313">
        <v>7.8318528104398304</v>
      </c>
      <c r="J10" s="418"/>
      <c r="K10" s="418"/>
      <c r="L10" s="419"/>
      <c r="M10" s="417"/>
    </row>
    <row r="11" spans="1:13" s="115" customFormat="1" ht="15" x14ac:dyDescent="0.25">
      <c r="A11" s="150" t="s">
        <v>91</v>
      </c>
      <c r="B11" s="245">
        <v>144</v>
      </c>
      <c r="C11" s="176">
        <v>1800729.8759999999</v>
      </c>
      <c r="D11" s="305">
        <v>25386481.482999999</v>
      </c>
      <c r="E11" s="313">
        <v>14.097884319768999</v>
      </c>
      <c r="F11" s="176">
        <v>2</v>
      </c>
      <c r="G11" s="112">
        <v>116904.03200000001</v>
      </c>
      <c r="H11" s="314">
        <v>3319375.5</v>
      </c>
      <c r="I11" s="313">
        <v>28.394020661323299</v>
      </c>
      <c r="J11" s="418"/>
      <c r="K11" s="418"/>
      <c r="L11" s="419"/>
      <c r="M11" s="417"/>
    </row>
    <row r="12" spans="1:13" s="115" customFormat="1" ht="15" x14ac:dyDescent="0.25">
      <c r="A12" s="150" t="s">
        <v>87</v>
      </c>
      <c r="B12" s="245">
        <v>42062</v>
      </c>
      <c r="C12" s="176">
        <v>98316232.900000006</v>
      </c>
      <c r="D12" s="305">
        <v>401462542.90800101</v>
      </c>
      <c r="E12" s="313">
        <v>4.0833800387402803</v>
      </c>
      <c r="F12" s="176">
        <v>317</v>
      </c>
      <c r="G12" s="112">
        <v>2910431.3</v>
      </c>
      <c r="H12" s="314">
        <v>54398374.240000002</v>
      </c>
      <c r="I12" s="313">
        <v>18.6908291702333</v>
      </c>
      <c r="J12" s="418">
        <v>492</v>
      </c>
      <c r="K12" s="418">
        <v>1800660.17</v>
      </c>
      <c r="L12" s="419">
        <v>9906038.3509999998</v>
      </c>
      <c r="M12" s="417">
        <v>5.5013369629872999</v>
      </c>
    </row>
    <row r="13" spans="1:13" s="115" customFormat="1" ht="15" x14ac:dyDescent="0.25">
      <c r="A13" s="150" t="s">
        <v>93</v>
      </c>
      <c r="B13" s="245">
        <v>11</v>
      </c>
      <c r="C13" s="176">
        <v>4124080</v>
      </c>
      <c r="D13" s="305">
        <v>76348311.599999994</v>
      </c>
      <c r="E13" s="313">
        <v>18.512810517739702</v>
      </c>
      <c r="F13" s="176">
        <v>82</v>
      </c>
      <c r="G13" s="112">
        <v>2141576</v>
      </c>
      <c r="H13" s="314">
        <v>89427393.959999993</v>
      </c>
      <c r="I13" s="313">
        <v>41.757749414449897</v>
      </c>
      <c r="J13" s="418"/>
      <c r="K13" s="418"/>
      <c r="L13" s="419"/>
      <c r="M13" s="417"/>
    </row>
    <row r="14" spans="1:13" s="115" customFormat="1" ht="12.75" customHeight="1" x14ac:dyDescent="0.25">
      <c r="A14" s="150" t="s">
        <v>92</v>
      </c>
      <c r="B14" s="245">
        <v>9637</v>
      </c>
      <c r="C14" s="176">
        <v>19811294.329999998</v>
      </c>
      <c r="D14" s="305">
        <v>294076177.67000002</v>
      </c>
      <c r="E14" s="313">
        <v>14.843864957610799</v>
      </c>
      <c r="F14" s="176">
        <v>972</v>
      </c>
      <c r="G14" s="112">
        <v>5850673</v>
      </c>
      <c r="H14" s="314">
        <v>119096664.5</v>
      </c>
      <c r="I14" s="313">
        <v>20.356062370944301</v>
      </c>
      <c r="J14" s="418">
        <v>2</v>
      </c>
      <c r="K14" s="418">
        <v>92</v>
      </c>
      <c r="L14" s="419">
        <v>0</v>
      </c>
      <c r="M14" s="419">
        <v>0</v>
      </c>
    </row>
    <row r="15" spans="1:13" s="115" customFormat="1" ht="15" x14ac:dyDescent="0.25">
      <c r="A15" s="150" t="s">
        <v>94</v>
      </c>
      <c r="B15" s="245">
        <v>6276</v>
      </c>
      <c r="C15" s="176">
        <v>156209418</v>
      </c>
      <c r="D15" s="305">
        <v>1530253396</v>
      </c>
      <c r="E15" s="313">
        <v>9.7961660416659395</v>
      </c>
      <c r="F15" s="176">
        <v>1588</v>
      </c>
      <c r="G15" s="112">
        <v>19475073</v>
      </c>
      <c r="H15" s="314">
        <v>583105926.38999999</v>
      </c>
      <c r="I15" s="313">
        <v>29.9411420121506</v>
      </c>
      <c r="J15" s="418"/>
      <c r="K15" s="418"/>
      <c r="L15" s="419"/>
      <c r="M15" s="417"/>
    </row>
    <row r="16" spans="1:13" s="115" customFormat="1" ht="15" x14ac:dyDescent="0.25">
      <c r="A16" s="150" t="s">
        <v>35</v>
      </c>
      <c r="B16" s="245">
        <v>164</v>
      </c>
      <c r="C16" s="176">
        <v>3362358</v>
      </c>
      <c r="D16" s="305">
        <v>45492755.25</v>
      </c>
      <c r="E16" s="313">
        <v>13.5300153196061</v>
      </c>
      <c r="F16" s="176">
        <v>2</v>
      </c>
      <c r="G16" s="112">
        <v>163496</v>
      </c>
      <c r="H16" s="314">
        <v>6829166.9199999999</v>
      </c>
      <c r="I16" s="313">
        <v>41.769626902187198</v>
      </c>
      <c r="J16" s="418"/>
      <c r="K16" s="418"/>
      <c r="L16" s="419"/>
      <c r="M16" s="417"/>
    </row>
    <row r="17" spans="1:13" s="115" customFormat="1" ht="15" x14ac:dyDescent="0.25">
      <c r="A17" s="150" t="s">
        <v>36</v>
      </c>
      <c r="B17" s="245">
        <v>1575</v>
      </c>
      <c r="C17" s="176">
        <v>227516912.11000001</v>
      </c>
      <c r="D17" s="305">
        <v>1366975957.628</v>
      </c>
      <c r="E17" s="313">
        <v>6.0082388818950498</v>
      </c>
      <c r="F17" s="176">
        <v>6726</v>
      </c>
      <c r="G17" s="112">
        <v>188008131.13</v>
      </c>
      <c r="H17" s="314">
        <v>5768989056.4300003</v>
      </c>
      <c r="I17" s="313">
        <v>30.684784864123699</v>
      </c>
      <c r="J17" s="418"/>
      <c r="K17" s="418"/>
      <c r="L17" s="419"/>
      <c r="M17" s="417"/>
    </row>
    <row r="18" spans="1:13" s="115" customFormat="1" ht="15" x14ac:dyDescent="0.25">
      <c r="A18" s="150" t="s">
        <v>37</v>
      </c>
      <c r="B18" s="245">
        <v>2557</v>
      </c>
      <c r="C18" s="176">
        <v>44670018</v>
      </c>
      <c r="D18" s="305">
        <v>479692405</v>
      </c>
      <c r="E18" s="313">
        <v>10.738576487701399</v>
      </c>
      <c r="F18" s="176">
        <v>19</v>
      </c>
      <c r="G18" s="112">
        <v>1094083</v>
      </c>
      <c r="H18" s="314">
        <v>13075283</v>
      </c>
      <c r="I18" s="313">
        <v>11.950905918472399</v>
      </c>
      <c r="J18" s="418">
        <v>1</v>
      </c>
      <c r="K18" s="418">
        <v>200</v>
      </c>
      <c r="L18" s="419">
        <v>0</v>
      </c>
      <c r="M18" s="419">
        <v>0</v>
      </c>
    </row>
    <row r="19" spans="1:13" s="115" customFormat="1" ht="15.75" thickBot="1" x14ac:dyDescent="0.3">
      <c r="A19" s="150" t="s">
        <v>95</v>
      </c>
      <c r="B19" s="245"/>
      <c r="C19" s="176"/>
      <c r="D19" s="305"/>
      <c r="E19" s="313"/>
      <c r="F19" s="176">
        <v>1</v>
      </c>
      <c r="G19" s="112">
        <v>3552.8440000000001</v>
      </c>
      <c r="H19" s="314">
        <v>152092</v>
      </c>
      <c r="I19" s="313">
        <v>42.808521848975097</v>
      </c>
      <c r="J19" s="418"/>
      <c r="K19" s="418"/>
      <c r="L19" s="419"/>
      <c r="M19" s="417"/>
    </row>
    <row r="20" spans="1:13" s="115" customFormat="1" ht="15.75" thickBot="1" x14ac:dyDescent="0.3">
      <c r="A20" s="163" t="s">
        <v>1</v>
      </c>
      <c r="B20" s="246">
        <f>SUM(B4:B19)</f>
        <v>111422</v>
      </c>
      <c r="C20" s="247">
        <f>SUM(C4:C19)</f>
        <v>884681347.46599996</v>
      </c>
      <c r="D20" s="248">
        <f>SUM(D4:D19)</f>
        <v>7978559207.3990011</v>
      </c>
      <c r="E20" s="335">
        <f>Table13[[#This Row],[Owned Annual O&amp;M Costs]]/Table13[[#This Row],[Owned Square Feet]]</f>
        <v>9.0185683582592233</v>
      </c>
      <c r="F20" s="246">
        <f>SUM(F4:F19)</f>
        <v>14516</v>
      </c>
      <c r="G20" s="164">
        <f>SUM(G4:G19)</f>
        <v>254311963.646</v>
      </c>
      <c r="H20" s="165">
        <f>SUM(H4:H19)</f>
        <v>7183094651.2230005</v>
      </c>
      <c r="I20" s="435">
        <f>Table13[[#This Row],[Leased Annual Costs**]]/Table13[[#This Row],[Leased Square Feet]]</f>
        <v>28.245209341475594</v>
      </c>
      <c r="J20" s="246">
        <f>SUM(J4:J19)</f>
        <v>629</v>
      </c>
      <c r="K20" s="164">
        <f>SUM(K4:K19)</f>
        <v>2278638.17</v>
      </c>
      <c r="L20" s="165">
        <f>SUM(L4:L19)</f>
        <v>10698547.831</v>
      </c>
      <c r="M20" s="435">
        <f>Table13[[#This Row],[Otherwise Managed Annual O&amp;M Costs***]]/Table13[[#This Row],[Otherwise Managed Square Feet***]]</f>
        <v>4.6951499241320969</v>
      </c>
    </row>
    <row r="21" spans="1:13" s="99" customFormat="1" ht="15" x14ac:dyDescent="0.25">
      <c r="E21" s="166"/>
      <c r="F21" s="167"/>
      <c r="G21" s="167"/>
      <c r="H21" s="137"/>
      <c r="I21" s="166"/>
    </row>
    <row r="22" spans="1:13" s="99" customFormat="1" ht="15" x14ac:dyDescent="0.25">
      <c r="A22" s="109" t="s">
        <v>143</v>
      </c>
      <c r="E22" s="166"/>
      <c r="F22" s="167"/>
      <c r="G22" s="167"/>
      <c r="H22" s="137"/>
      <c r="I22" s="166"/>
    </row>
    <row r="23" spans="1:13" s="99" customFormat="1" ht="15" x14ac:dyDescent="0.25">
      <c r="A23" s="109" t="s">
        <v>434</v>
      </c>
      <c r="E23" s="166"/>
      <c r="F23" s="167"/>
      <c r="G23" s="167"/>
      <c r="H23" s="137"/>
      <c r="I23" s="166"/>
    </row>
    <row r="24" spans="1:13" s="99" customFormat="1" ht="15" x14ac:dyDescent="0.25">
      <c r="A24" s="99" t="s">
        <v>252</v>
      </c>
      <c r="E24" s="166"/>
      <c r="F24" s="167"/>
      <c r="G24" s="168"/>
      <c r="H24" s="169"/>
      <c r="I24" s="166"/>
    </row>
    <row r="25" spans="1:13" s="99" customFormat="1" ht="15" x14ac:dyDescent="0.25">
      <c r="A25" s="230" t="s">
        <v>253</v>
      </c>
      <c r="B25" s="125"/>
      <c r="C25" s="126"/>
      <c r="D25" s="127"/>
      <c r="E25" s="125"/>
      <c r="F25" s="126"/>
      <c r="G25" s="170"/>
      <c r="H25" s="169"/>
      <c r="I25" s="166"/>
    </row>
    <row r="26" spans="1:13" s="1" customFormat="1" ht="97.5" customHeight="1" x14ac:dyDescent="0.25">
      <c r="A26" s="669" t="s">
        <v>258</v>
      </c>
      <c r="B26" s="669"/>
      <c r="C26" s="669"/>
      <c r="D26" s="669"/>
      <c r="E26" s="669"/>
      <c r="F26" s="283"/>
    </row>
    <row r="27" spans="1:13" s="99" customFormat="1" ht="17.25" customHeight="1" x14ac:dyDescent="0.25">
      <c r="A27" s="670" t="s">
        <v>249</v>
      </c>
      <c r="B27" s="670"/>
      <c r="C27" s="670"/>
      <c r="D27" s="670"/>
      <c r="E27" s="670"/>
      <c r="F27" s="670"/>
      <c r="G27" s="670"/>
      <c r="H27" s="171"/>
      <c r="I27" s="166"/>
    </row>
    <row r="28" spans="1:13" s="99" customFormat="1" ht="18" customHeight="1" x14ac:dyDescent="0.25">
      <c r="A28" s="670"/>
      <c r="B28" s="670"/>
      <c r="C28" s="670"/>
      <c r="D28" s="670"/>
      <c r="E28" s="670"/>
      <c r="F28" s="670"/>
      <c r="G28" s="670"/>
      <c r="H28" s="171"/>
    </row>
    <row r="29" spans="1:13" s="99" customFormat="1" ht="15" x14ac:dyDescent="0.25">
      <c r="A29" s="497"/>
      <c r="B29" s="497"/>
      <c r="C29" s="497"/>
      <c r="D29" s="497"/>
      <c r="E29" s="497"/>
      <c r="F29" s="497"/>
      <c r="G29" s="497"/>
      <c r="H29" s="171"/>
    </row>
    <row r="30" spans="1:13" s="1" customFormat="1" ht="14.25" x14ac:dyDescent="0.2">
      <c r="A30" s="279"/>
      <c r="B30" s="282"/>
      <c r="E30" s="284"/>
      <c r="F30" s="285"/>
      <c r="G30" s="286"/>
      <c r="H30" s="287"/>
    </row>
    <row r="31" spans="1:13" s="1" customFormat="1" ht="14.25" x14ac:dyDescent="0.2">
      <c r="A31" s="279"/>
      <c r="B31" s="282"/>
      <c r="E31" s="284"/>
      <c r="F31" s="285"/>
      <c r="G31" s="286"/>
      <c r="H31" s="287"/>
    </row>
    <row r="32" spans="1:13" s="1" customFormat="1" ht="14.25" x14ac:dyDescent="0.2">
      <c r="A32" s="279"/>
      <c r="B32" s="282"/>
      <c r="E32" s="284"/>
      <c r="F32" s="285"/>
      <c r="G32" s="286"/>
      <c r="H32" s="287"/>
    </row>
    <row r="33" spans="1:8" s="1" customFormat="1" ht="14.25" x14ac:dyDescent="0.2">
      <c r="A33" s="279"/>
      <c r="B33" s="282"/>
      <c r="E33" s="284"/>
      <c r="F33" s="285"/>
      <c r="G33" s="286"/>
      <c r="H33" s="287"/>
    </row>
    <row r="34" spans="1:8" s="1" customFormat="1" ht="14.25" x14ac:dyDescent="0.2">
      <c r="A34" s="279"/>
      <c r="B34" s="282"/>
      <c r="E34" s="284"/>
      <c r="F34" s="285"/>
      <c r="G34" s="286"/>
      <c r="H34" s="287"/>
    </row>
    <row r="35" spans="1:8" s="1" customFormat="1" ht="14.25" x14ac:dyDescent="0.2">
      <c r="A35" s="279"/>
      <c r="B35" s="282"/>
      <c r="E35" s="284"/>
      <c r="F35" s="285"/>
      <c r="G35" s="286"/>
      <c r="H35" s="287"/>
    </row>
    <row r="36" spans="1:8" s="1" customFormat="1" ht="14.25" x14ac:dyDescent="0.2">
      <c r="A36" s="279"/>
      <c r="B36" s="282"/>
      <c r="E36" s="284"/>
      <c r="F36" s="285"/>
      <c r="G36" s="286"/>
      <c r="H36" s="287"/>
    </row>
    <row r="37" spans="1:8" s="1" customFormat="1" ht="14.25" x14ac:dyDescent="0.2">
      <c r="A37" s="279"/>
      <c r="B37" s="282"/>
      <c r="E37" s="284"/>
      <c r="F37" s="285"/>
      <c r="G37" s="286"/>
      <c r="H37" s="287"/>
    </row>
    <row r="38" spans="1:8" s="1" customFormat="1" ht="14.25" x14ac:dyDescent="0.2">
      <c r="A38" s="279"/>
      <c r="B38" s="282"/>
      <c r="E38" s="284"/>
      <c r="F38" s="285"/>
      <c r="G38" s="286"/>
      <c r="H38" s="287"/>
    </row>
    <row r="39" spans="1:8" s="1" customFormat="1" ht="14.25" x14ac:dyDescent="0.2">
      <c r="A39" s="279"/>
      <c r="B39" s="282"/>
      <c r="E39" s="284"/>
      <c r="F39" s="285"/>
      <c r="G39" s="286"/>
      <c r="H39" s="287"/>
    </row>
    <row r="40" spans="1:8" s="1" customFormat="1" ht="14.25" x14ac:dyDescent="0.2">
      <c r="A40" s="279"/>
      <c r="B40" s="282"/>
      <c r="E40" s="284"/>
      <c r="F40" s="285"/>
      <c r="G40" s="286"/>
      <c r="H40" s="287"/>
    </row>
    <row r="41" spans="1:8" s="1" customFormat="1" ht="14.25" x14ac:dyDescent="0.2">
      <c r="A41" s="279"/>
      <c r="B41" s="282"/>
      <c r="E41" s="284"/>
      <c r="F41" s="285"/>
      <c r="G41" s="286"/>
      <c r="H41" s="287"/>
    </row>
    <row r="42" spans="1:8" s="1" customFormat="1" ht="14.25" x14ac:dyDescent="0.2">
      <c r="A42" s="279"/>
      <c r="B42" s="282"/>
      <c r="E42" s="284"/>
      <c r="F42" s="285"/>
      <c r="G42" s="286"/>
      <c r="H42" s="287"/>
    </row>
    <row r="43" spans="1:8" s="1" customFormat="1" ht="14.25" x14ac:dyDescent="0.2">
      <c r="A43" s="279"/>
      <c r="B43" s="282"/>
      <c r="E43" s="284"/>
      <c r="F43" s="285"/>
      <c r="G43" s="286"/>
      <c r="H43" s="287"/>
    </row>
    <row r="44" spans="1:8" s="1" customFormat="1" ht="14.25" x14ac:dyDescent="0.2">
      <c r="A44" s="279"/>
      <c r="B44" s="282"/>
      <c r="E44" s="284"/>
      <c r="F44" s="285"/>
      <c r="G44" s="286"/>
      <c r="H44" s="287"/>
    </row>
    <row r="45" spans="1:8" s="1" customFormat="1" ht="14.25" x14ac:dyDescent="0.2">
      <c r="A45" s="279"/>
      <c r="B45" s="282"/>
      <c r="E45" s="284"/>
      <c r="F45" s="285"/>
      <c r="G45" s="286"/>
      <c r="H45" s="287"/>
    </row>
    <row r="46" spans="1:8" s="1" customFormat="1" ht="14.25" x14ac:dyDescent="0.2">
      <c r="A46" s="279"/>
      <c r="B46" s="282"/>
      <c r="E46" s="284"/>
      <c r="F46" s="285"/>
      <c r="G46" s="286"/>
      <c r="H46" s="287"/>
    </row>
    <row r="47" spans="1:8" s="1" customFormat="1" ht="14.25" x14ac:dyDescent="0.2">
      <c r="E47" s="284"/>
      <c r="F47" s="285"/>
      <c r="G47" s="286"/>
      <c r="H47" s="287"/>
    </row>
    <row r="48" spans="1:8" s="1" customFormat="1" ht="14.25" x14ac:dyDescent="0.2">
      <c r="E48" s="284"/>
      <c r="F48" s="285"/>
      <c r="G48" s="286"/>
      <c r="H48" s="287"/>
    </row>
    <row r="49" spans="5:9" s="1" customFormat="1" ht="14.25" x14ac:dyDescent="0.2">
      <c r="E49" s="284"/>
      <c r="F49" s="285"/>
      <c r="G49" s="286"/>
      <c r="H49" s="287"/>
    </row>
    <row r="50" spans="5:9" s="1" customFormat="1" ht="14.25" x14ac:dyDescent="0.2">
      <c r="E50" s="284"/>
      <c r="F50" s="285"/>
      <c r="G50" s="286"/>
      <c r="H50" s="287"/>
    </row>
    <row r="51" spans="5:9" s="1" customFormat="1" ht="14.25" x14ac:dyDescent="0.2">
      <c r="E51" s="284"/>
      <c r="F51" s="285"/>
      <c r="G51" s="288"/>
      <c r="H51" s="288"/>
    </row>
    <row r="52" spans="5:9" s="1" customFormat="1" ht="15" x14ac:dyDescent="0.25">
      <c r="E52" s="284"/>
      <c r="F52" s="285"/>
      <c r="G52" s="289"/>
      <c r="H52" s="290"/>
    </row>
    <row r="53" spans="5:9" x14ac:dyDescent="0.2">
      <c r="G53" s="18"/>
      <c r="H53" s="18"/>
      <c r="I53" s="5"/>
    </row>
    <row r="54" spans="5:9" x14ac:dyDescent="0.2">
      <c r="G54" s="18"/>
      <c r="I54" s="5"/>
    </row>
    <row r="55" spans="5:9" x14ac:dyDescent="0.2">
      <c r="E55" s="5"/>
      <c r="F55" s="5"/>
      <c r="G55" s="18"/>
      <c r="H55" s="18"/>
      <c r="I55" s="5"/>
    </row>
  </sheetData>
  <mergeCells count="2">
    <mergeCell ref="A26:E26"/>
    <mergeCell ref="A27:G28"/>
  </mergeCells>
  <pageMargins left="0.7" right="0.7" top="0.75" bottom="0.75" header="0.3" footer="0.3"/>
  <pageSetup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workbookViewId="0"/>
  </sheetViews>
  <sheetFormatPr defaultColWidth="9" defaultRowHeight="12.75" x14ac:dyDescent="0.2"/>
  <cols>
    <col min="1" max="1" width="31.25" style="5" customWidth="1"/>
    <col min="2" max="2" width="14.125" style="5" customWidth="1"/>
    <col min="3" max="4" width="15.625" style="5" customWidth="1"/>
    <col min="5" max="16384" width="9" style="5"/>
  </cols>
  <sheetData>
    <row r="1" spans="1:9" s="81" customFormat="1" ht="18.75" x14ac:dyDescent="0.3">
      <c r="A1" s="172" t="s">
        <v>368</v>
      </c>
    </row>
    <row r="2" spans="1:9" ht="13.5" thickBot="1" x14ac:dyDescent="0.25">
      <c r="A2" s="40"/>
    </row>
    <row r="3" spans="1:9" s="99" customFormat="1" ht="15" customHeight="1" thickBot="1" x14ac:dyDescent="0.3">
      <c r="A3" s="350"/>
      <c r="B3" s="671" t="s">
        <v>39</v>
      </c>
      <c r="C3" s="672"/>
      <c r="D3" s="673"/>
    </row>
    <row r="4" spans="1:9" s="99" customFormat="1" ht="15.75" thickBot="1" x14ac:dyDescent="0.3">
      <c r="A4" s="249" t="s">
        <v>51</v>
      </c>
      <c r="B4" s="173" t="s">
        <v>40</v>
      </c>
      <c r="C4" s="173" t="s">
        <v>41</v>
      </c>
      <c r="D4" s="173" t="s">
        <v>42</v>
      </c>
    </row>
    <row r="5" spans="1:9" s="99" customFormat="1" ht="15" x14ac:dyDescent="0.25">
      <c r="A5" s="250" t="s">
        <v>15</v>
      </c>
      <c r="B5" s="302">
        <v>120</v>
      </c>
      <c r="C5" s="301">
        <v>140</v>
      </c>
      <c r="D5" s="302">
        <v>2636</v>
      </c>
      <c r="F5" s="110"/>
    </row>
    <row r="6" spans="1:9" s="99" customFormat="1" ht="15" x14ac:dyDescent="0.25">
      <c r="A6" s="251" t="s">
        <v>21</v>
      </c>
      <c r="B6" s="302">
        <v>328</v>
      </c>
      <c r="C6" s="302">
        <v>827</v>
      </c>
      <c r="D6" s="302">
        <v>15911</v>
      </c>
      <c r="F6" s="110"/>
    </row>
    <row r="7" spans="1:9" s="99" customFormat="1" ht="15" x14ac:dyDescent="0.25">
      <c r="A7" s="251" t="s">
        <v>20</v>
      </c>
      <c r="B7" s="301">
        <v>7</v>
      </c>
      <c r="C7" s="301">
        <v>34</v>
      </c>
      <c r="D7" s="301">
        <v>715</v>
      </c>
      <c r="F7" s="110"/>
    </row>
    <row r="8" spans="1:9" s="99" customFormat="1" ht="15" x14ac:dyDescent="0.25">
      <c r="A8" s="251" t="s">
        <v>18</v>
      </c>
      <c r="B8" s="302">
        <v>90</v>
      </c>
      <c r="C8" s="301">
        <v>280</v>
      </c>
      <c r="D8" s="302">
        <v>3139</v>
      </c>
      <c r="F8" s="110"/>
    </row>
    <row r="9" spans="1:9" s="99" customFormat="1" ht="15" x14ac:dyDescent="0.25">
      <c r="A9" s="251" t="s">
        <v>13</v>
      </c>
      <c r="B9" s="302">
        <v>495</v>
      </c>
      <c r="C9" s="301">
        <v>413</v>
      </c>
      <c r="D9" s="302">
        <v>15394</v>
      </c>
      <c r="F9" s="110"/>
    </row>
    <row r="10" spans="1:9" s="99" customFormat="1" ht="15.75" thickBot="1" x14ac:dyDescent="0.3">
      <c r="A10" s="252" t="s">
        <v>19</v>
      </c>
      <c r="B10" s="302">
        <v>183</v>
      </c>
      <c r="C10" s="301">
        <v>900</v>
      </c>
      <c r="D10" s="302">
        <v>16228</v>
      </c>
      <c r="F10" s="110"/>
    </row>
    <row r="11" spans="1:9" s="99" customFormat="1" ht="15.75" thickBot="1" x14ac:dyDescent="0.3">
      <c r="A11" s="263" t="s">
        <v>31</v>
      </c>
      <c r="B11" s="310">
        <f>SUBTOTAL(109,B5:B10)</f>
        <v>1223</v>
      </c>
      <c r="C11" s="310">
        <f>SUBTOTAL(109,C5:C10)</f>
        <v>2594</v>
      </c>
      <c r="D11" s="310">
        <f>SUBTOTAL(109,D5:D10)</f>
        <v>54023</v>
      </c>
      <c r="F11" s="110"/>
      <c r="G11" s="111"/>
      <c r="H11" s="111"/>
      <c r="I11" s="111"/>
    </row>
    <row r="12" spans="1:9" s="99" customFormat="1" ht="15" x14ac:dyDescent="0.25"/>
    <row r="13" spans="1:9" s="99" customFormat="1" ht="15" x14ac:dyDescent="0.25">
      <c r="A13" s="109" t="s">
        <v>143</v>
      </c>
    </row>
    <row r="14" spans="1:9" s="292" customFormat="1" ht="15" x14ac:dyDescent="0.25">
      <c r="A14" s="109" t="s">
        <v>434</v>
      </c>
    </row>
    <row r="15" spans="1:9" s="292" customFormat="1" ht="14.25" x14ac:dyDescent="0.2">
      <c r="A15" s="291"/>
    </row>
    <row r="16" spans="1:9" s="292" customFormat="1" ht="14.25" x14ac:dyDescent="0.2">
      <c r="A16" s="291"/>
    </row>
    <row r="17" spans="1:1" s="292" customFormat="1" ht="14.25" x14ac:dyDescent="0.2">
      <c r="A17" s="291"/>
    </row>
    <row r="18" spans="1:1" s="292" customFormat="1" ht="14.25" x14ac:dyDescent="0.2">
      <c r="A18" s="291"/>
    </row>
    <row r="19" spans="1:1" s="292" customFormat="1" ht="14.25" x14ac:dyDescent="0.2">
      <c r="A19" s="291"/>
    </row>
    <row r="20" spans="1:1" s="292" customFormat="1" ht="14.25" x14ac:dyDescent="0.2">
      <c r="A20" s="291"/>
    </row>
    <row r="21" spans="1:1" s="292" customFormat="1" ht="14.25" x14ac:dyDescent="0.2">
      <c r="A21" s="291"/>
    </row>
    <row r="22" spans="1:1" s="292" customFormat="1" ht="14.25" x14ac:dyDescent="0.2">
      <c r="A22" s="291"/>
    </row>
    <row r="23" spans="1:1" s="292" customFormat="1" ht="14.25" x14ac:dyDescent="0.2">
      <c r="A23" s="291"/>
    </row>
    <row r="24" spans="1:1" s="292" customFormat="1" ht="14.25" x14ac:dyDescent="0.2">
      <c r="A24" s="291"/>
    </row>
    <row r="25" spans="1:1" s="292" customFormat="1" ht="14.25" x14ac:dyDescent="0.2">
      <c r="A25" s="291"/>
    </row>
    <row r="26" spans="1:1" s="292" customFormat="1" ht="14.25" x14ac:dyDescent="0.2">
      <c r="A26" s="291"/>
    </row>
    <row r="27" spans="1:1" s="292" customFormat="1" ht="14.25" x14ac:dyDescent="0.2">
      <c r="A27" s="291"/>
    </row>
    <row r="28" spans="1:1" s="292" customFormat="1" ht="14.25" x14ac:dyDescent="0.2">
      <c r="A28" s="291"/>
    </row>
    <row r="29" spans="1:1" s="292" customFormat="1" ht="14.25" x14ac:dyDescent="0.2">
      <c r="A29" s="291"/>
    </row>
    <row r="30" spans="1:1" s="292" customFormat="1" ht="14.25" x14ac:dyDescent="0.2">
      <c r="A30" s="291"/>
    </row>
    <row r="31" spans="1:1" s="292" customFormat="1" ht="14.25" x14ac:dyDescent="0.2">
      <c r="A31" s="291"/>
    </row>
    <row r="32" spans="1:1" s="292" customFormat="1" ht="14.25" x14ac:dyDescent="0.2"/>
    <row r="33" s="292" customFormat="1" ht="14.25" x14ac:dyDescent="0.2"/>
    <row r="34" s="292" customFormat="1" ht="14.25" x14ac:dyDescent="0.2"/>
    <row r="35" s="292" customFormat="1" ht="14.25" x14ac:dyDescent="0.2"/>
    <row r="36" s="292" customFormat="1" ht="14.25" x14ac:dyDescent="0.2"/>
    <row r="37" s="292" customFormat="1" ht="14.25" x14ac:dyDescent="0.2"/>
    <row r="38" s="292" customFormat="1" ht="14.25" x14ac:dyDescent="0.2"/>
    <row r="39" s="292" customFormat="1" ht="14.25" x14ac:dyDescent="0.2"/>
    <row r="40" s="292" customFormat="1" ht="14.25" x14ac:dyDescent="0.2"/>
    <row r="41" s="292" customFormat="1" ht="14.25" x14ac:dyDescent="0.2"/>
    <row r="42" s="292" customFormat="1" ht="14.25" x14ac:dyDescent="0.2"/>
    <row r="43" s="292" customFormat="1" ht="14.25" x14ac:dyDescent="0.2"/>
    <row r="44" s="292" customFormat="1" ht="14.25" x14ac:dyDescent="0.2"/>
    <row r="45" s="292" customFormat="1" ht="14.25" x14ac:dyDescent="0.2"/>
    <row r="46" s="292" customFormat="1" ht="14.25" x14ac:dyDescent="0.2"/>
    <row r="47" s="292" customFormat="1" ht="14.25" x14ac:dyDescent="0.2"/>
    <row r="48" s="292" customFormat="1" ht="14.25" x14ac:dyDescent="0.2"/>
    <row r="49" s="292" customFormat="1" ht="14.25" x14ac:dyDescent="0.2"/>
    <row r="50" s="292" customFormat="1" ht="14.25" x14ac:dyDescent="0.2"/>
    <row r="51" s="292" customFormat="1" ht="14.25" x14ac:dyDescent="0.2"/>
    <row r="52" s="292" customFormat="1" ht="14.25" x14ac:dyDescent="0.2"/>
    <row r="53" s="292" customFormat="1" ht="14.25" x14ac:dyDescent="0.2"/>
    <row r="54" s="292" customFormat="1" ht="14.25" x14ac:dyDescent="0.2"/>
    <row r="55" s="292" customFormat="1" ht="14.25" x14ac:dyDescent="0.2"/>
    <row r="56" s="292" customFormat="1" ht="14.25" x14ac:dyDescent="0.2"/>
    <row r="57" s="292" customFormat="1" ht="14.25" x14ac:dyDescent="0.2"/>
    <row r="58" s="292" customFormat="1" ht="14.25" x14ac:dyDescent="0.2"/>
    <row r="59" s="292" customFormat="1" ht="14.25" x14ac:dyDescent="0.2"/>
    <row r="60" s="292" customFormat="1" ht="14.25" x14ac:dyDescent="0.2"/>
    <row r="61" s="292" customFormat="1" ht="14.25" x14ac:dyDescent="0.2"/>
    <row r="62" s="292" customFormat="1" ht="14.25" x14ac:dyDescent="0.2"/>
    <row r="63" s="292" customFormat="1" ht="14.25" x14ac:dyDescent="0.2"/>
    <row r="64" s="292" customFormat="1" ht="14.25" x14ac:dyDescent="0.2"/>
    <row r="65" s="292" customFormat="1" ht="14.25" x14ac:dyDescent="0.2"/>
    <row r="66" s="292" customFormat="1" ht="14.25" x14ac:dyDescent="0.2"/>
    <row r="67" s="292" customFormat="1" ht="14.25" x14ac:dyDescent="0.2"/>
    <row r="68" s="292" customFormat="1" ht="14.25" x14ac:dyDescent="0.2"/>
    <row r="69" s="292" customFormat="1" ht="14.25" x14ac:dyDescent="0.2"/>
    <row r="70" s="292" customFormat="1" ht="14.25" x14ac:dyDescent="0.2"/>
    <row r="71" s="292" customFormat="1" ht="14.25" x14ac:dyDescent="0.2"/>
    <row r="72" s="292" customFormat="1" ht="14.25" x14ac:dyDescent="0.2"/>
    <row r="73" s="292" customFormat="1" ht="14.25" x14ac:dyDescent="0.2"/>
    <row r="74" s="292" customFormat="1" ht="14.25" x14ac:dyDescent="0.2"/>
    <row r="75" s="292" customFormat="1" ht="14.25" x14ac:dyDescent="0.2"/>
    <row r="76" s="292" customFormat="1" ht="14.25" x14ac:dyDescent="0.2"/>
    <row r="77" s="292" customFormat="1" ht="14.25" x14ac:dyDescent="0.2"/>
    <row r="78" s="292" customFormat="1" ht="14.25" x14ac:dyDescent="0.2"/>
    <row r="79" s="292" customFormat="1" ht="14.25" x14ac:dyDescent="0.2"/>
    <row r="80" s="292" customFormat="1" ht="14.25" x14ac:dyDescent="0.2"/>
    <row r="81" s="292" customFormat="1" ht="14.25" x14ac:dyDescent="0.2"/>
    <row r="82" s="292" customFormat="1" ht="14.25" x14ac:dyDescent="0.2"/>
    <row r="83" s="292" customFormat="1" ht="14.25" x14ac:dyDescent="0.2"/>
    <row r="84" s="292" customFormat="1" ht="14.25" x14ac:dyDescent="0.2"/>
    <row r="85" s="292" customFormat="1" ht="14.25" x14ac:dyDescent="0.2"/>
    <row r="86" s="292" customFormat="1" ht="14.25" x14ac:dyDescent="0.2"/>
    <row r="87" s="292" customFormat="1" ht="14.25" x14ac:dyDescent="0.2"/>
    <row r="88" s="292" customFormat="1" ht="14.25" x14ac:dyDescent="0.2"/>
    <row r="89" s="292" customFormat="1" ht="14.25" x14ac:dyDescent="0.2"/>
    <row r="90" s="292" customFormat="1" ht="14.25" x14ac:dyDescent="0.2"/>
    <row r="91" s="292" customFormat="1" ht="14.25" x14ac:dyDescent="0.2"/>
    <row r="92" s="292" customFormat="1" ht="14.25" x14ac:dyDescent="0.2"/>
    <row r="93" s="292" customFormat="1" ht="14.25" x14ac:dyDescent="0.2"/>
    <row r="94" s="292" customFormat="1" ht="14.25" x14ac:dyDescent="0.2"/>
    <row r="95" s="292" customFormat="1" ht="14.25" x14ac:dyDescent="0.2"/>
    <row r="96" s="292" customFormat="1" ht="14.25" x14ac:dyDescent="0.2"/>
    <row r="97" s="292" customFormat="1" ht="14.25" x14ac:dyDescent="0.2"/>
    <row r="98" s="292" customFormat="1" ht="14.25" x14ac:dyDescent="0.2"/>
    <row r="99" s="292" customFormat="1" ht="14.25" x14ac:dyDescent="0.2"/>
    <row r="100" s="292" customFormat="1" ht="14.25" x14ac:dyDescent="0.2"/>
    <row r="101" s="292" customFormat="1" ht="14.25" x14ac:dyDescent="0.2"/>
    <row r="102" s="292" customFormat="1" ht="14.25" x14ac:dyDescent="0.2"/>
    <row r="103" s="292" customFormat="1" ht="14.25" x14ac:dyDescent="0.2"/>
    <row r="104" s="292" customFormat="1" ht="14.25" x14ac:dyDescent="0.2"/>
    <row r="105" s="292" customFormat="1" ht="14.25" x14ac:dyDescent="0.2"/>
    <row r="106" s="292" customFormat="1" ht="14.25" x14ac:dyDescent="0.2"/>
    <row r="107" s="292" customFormat="1" ht="14.25" x14ac:dyDescent="0.2"/>
    <row r="108" s="292" customFormat="1" ht="14.25" x14ac:dyDescent="0.2"/>
    <row r="109" s="292" customFormat="1" ht="14.25" x14ac:dyDescent="0.2"/>
    <row r="110" s="292" customFormat="1" ht="14.25" x14ac:dyDescent="0.2"/>
    <row r="111" s="292" customFormat="1" ht="14.25" x14ac:dyDescent="0.2"/>
    <row r="112" s="292" customFormat="1" ht="14.25" x14ac:dyDescent="0.2"/>
    <row r="113" s="292" customFormat="1" ht="14.25" x14ac:dyDescent="0.2"/>
    <row r="114" s="292" customFormat="1" ht="14.25" x14ac:dyDescent="0.2"/>
    <row r="115" s="292" customFormat="1" ht="14.25" x14ac:dyDescent="0.2"/>
    <row r="116" s="292" customFormat="1" ht="14.25" x14ac:dyDescent="0.2"/>
    <row r="117" s="292" customFormat="1" ht="14.25" x14ac:dyDescent="0.2"/>
    <row r="118" s="292" customFormat="1" ht="14.25" x14ac:dyDescent="0.2"/>
    <row r="119" s="292" customFormat="1" ht="14.25" x14ac:dyDescent="0.2"/>
    <row r="120" s="292" customFormat="1" ht="14.25" x14ac:dyDescent="0.2"/>
    <row r="121" s="292" customFormat="1" ht="14.25" x14ac:dyDescent="0.2"/>
    <row r="122" s="292" customFormat="1" ht="14.25" x14ac:dyDescent="0.2"/>
    <row r="123" s="292" customFormat="1" ht="14.25" x14ac:dyDescent="0.2"/>
    <row r="124" s="292" customFormat="1" ht="14.25" x14ac:dyDescent="0.2"/>
    <row r="125" s="292" customFormat="1" ht="14.25" x14ac:dyDescent="0.2"/>
    <row r="126" s="292" customFormat="1" ht="14.25" x14ac:dyDescent="0.2"/>
    <row r="127" s="292" customFormat="1" ht="14.25" x14ac:dyDescent="0.2"/>
    <row r="128" s="292" customFormat="1" ht="14.25" x14ac:dyDescent="0.2"/>
    <row r="129" s="292" customFormat="1" ht="14.25" x14ac:dyDescent="0.2"/>
    <row r="130" s="292" customFormat="1" ht="14.25" x14ac:dyDescent="0.2"/>
    <row r="131" s="292" customFormat="1" ht="14.25" x14ac:dyDescent="0.2"/>
    <row r="132" s="292" customFormat="1" ht="14.25" x14ac:dyDescent="0.2"/>
    <row r="133" s="292" customFormat="1" ht="14.25" x14ac:dyDescent="0.2"/>
    <row r="134" s="292" customFormat="1" ht="14.25" x14ac:dyDescent="0.2"/>
    <row r="135" s="292" customFormat="1" ht="14.25" x14ac:dyDescent="0.2"/>
    <row r="136" s="292" customFormat="1" ht="14.25" x14ac:dyDescent="0.2"/>
    <row r="137" s="292" customFormat="1" ht="14.25" x14ac:dyDescent="0.2"/>
    <row r="138" s="292" customFormat="1" ht="14.25" x14ac:dyDescent="0.2"/>
    <row r="139" s="292" customFormat="1" ht="14.25" x14ac:dyDescent="0.2"/>
    <row r="140" s="292" customFormat="1" ht="14.25" x14ac:dyDescent="0.2"/>
    <row r="141" s="292" customFormat="1" ht="14.25" x14ac:dyDescent="0.2"/>
    <row r="142" s="292" customFormat="1" ht="14.25" x14ac:dyDescent="0.2"/>
    <row r="143" s="292" customFormat="1" ht="14.25" x14ac:dyDescent="0.2"/>
    <row r="144" s="292" customFormat="1" ht="14.25" x14ac:dyDescent="0.2"/>
    <row r="145" s="292" customFormat="1" ht="14.25" x14ac:dyDescent="0.2"/>
    <row r="146" s="292" customFormat="1" ht="14.25" x14ac:dyDescent="0.2"/>
    <row r="147" s="292" customFormat="1" ht="14.25" x14ac:dyDescent="0.2"/>
    <row r="148" s="292" customFormat="1" ht="14.25" x14ac:dyDescent="0.2"/>
    <row r="149" s="292" customFormat="1" ht="14.25" x14ac:dyDescent="0.2"/>
    <row r="150" s="292" customFormat="1" ht="14.25" x14ac:dyDescent="0.2"/>
    <row r="151" s="292" customFormat="1" ht="14.25" x14ac:dyDescent="0.2"/>
    <row r="152" s="292" customFormat="1" ht="14.25" x14ac:dyDescent="0.2"/>
    <row r="153" s="292" customFormat="1" ht="14.25" x14ac:dyDescent="0.2"/>
    <row r="154" s="292" customFormat="1" ht="14.25" x14ac:dyDescent="0.2"/>
    <row r="155" s="292" customFormat="1" ht="14.25" x14ac:dyDescent="0.2"/>
    <row r="156" s="292" customFormat="1" ht="14.25" x14ac:dyDescent="0.2"/>
    <row r="157" s="292" customFormat="1" ht="14.25" x14ac:dyDescent="0.2"/>
    <row r="158" s="292" customFormat="1" ht="14.25" x14ac:dyDescent="0.2"/>
    <row r="159" s="292" customFormat="1" ht="14.25" x14ac:dyDescent="0.2"/>
    <row r="160" s="292" customFormat="1" ht="14.25" x14ac:dyDescent="0.2"/>
    <row r="161" s="292" customFormat="1" ht="14.25" x14ac:dyDescent="0.2"/>
    <row r="162" s="292" customFormat="1" ht="14.25" x14ac:dyDescent="0.2"/>
    <row r="163" s="292" customFormat="1" ht="14.25" x14ac:dyDescent="0.2"/>
  </sheetData>
  <mergeCells count="1">
    <mergeCell ref="B3:D3"/>
  </mergeCells>
  <pageMargins left="0.7" right="0.7" top="0.75" bottom="0.75" header="0.3" footer="0.3"/>
  <pageSetup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workbookViewId="0">
      <selection sqref="A1:D1"/>
    </sheetView>
  </sheetViews>
  <sheetFormatPr defaultColWidth="9" defaultRowHeight="12.75" x14ac:dyDescent="0.2"/>
  <cols>
    <col min="1" max="1" width="26.25" style="9" bestFit="1" customWidth="1"/>
    <col min="2" max="2" width="13.75" style="43" bestFit="1" customWidth="1"/>
    <col min="3" max="3" width="15.5" style="43" customWidth="1"/>
    <col min="4" max="4" width="20.25" style="9" bestFit="1" customWidth="1"/>
    <col min="5" max="5" width="14.75" style="9" bestFit="1" customWidth="1"/>
    <col min="6" max="16384" width="9" style="9"/>
  </cols>
  <sheetData>
    <row r="1" spans="1:5" s="174" customFormat="1" ht="37.5" customHeight="1" x14ac:dyDescent="0.3">
      <c r="A1" s="675" t="s">
        <v>367</v>
      </c>
      <c r="B1" s="675"/>
      <c r="C1" s="675"/>
      <c r="D1" s="675"/>
    </row>
    <row r="2" spans="1:5" s="14" customFormat="1" x14ac:dyDescent="0.2">
      <c r="B2" s="41"/>
      <c r="C2" s="42"/>
      <c r="D2" s="41"/>
    </row>
    <row r="3" spans="1:5" s="128" customFormat="1" ht="15.75" thickBot="1" x14ac:dyDescent="0.3">
      <c r="A3" s="351" t="s">
        <v>238</v>
      </c>
      <c r="B3" s="352" t="s">
        <v>239</v>
      </c>
      <c r="C3" s="352" t="s">
        <v>12</v>
      </c>
      <c r="D3" s="352" t="s">
        <v>300</v>
      </c>
      <c r="E3" s="437" t="s">
        <v>53</v>
      </c>
    </row>
    <row r="4" spans="1:5" s="128" customFormat="1" ht="15" x14ac:dyDescent="0.25">
      <c r="A4" s="357" t="s">
        <v>163</v>
      </c>
      <c r="B4" s="129">
        <v>13699136.34</v>
      </c>
      <c r="C4" s="302">
        <v>3591992</v>
      </c>
      <c r="D4" s="111">
        <v>21422</v>
      </c>
      <c r="E4" s="415">
        <v>17312550.34</v>
      </c>
    </row>
    <row r="5" spans="1:5" s="128" customFormat="1" ht="15" x14ac:dyDescent="0.25">
      <c r="A5" s="357" t="s">
        <v>164</v>
      </c>
      <c r="B5" s="129">
        <v>10095184.140000001</v>
      </c>
      <c r="C5" s="302">
        <v>1346296.7</v>
      </c>
      <c r="D5" s="111">
        <v>16744</v>
      </c>
      <c r="E5" s="415">
        <v>11458224.84</v>
      </c>
    </row>
    <row r="6" spans="1:5" s="128" customFormat="1" ht="15" x14ac:dyDescent="0.25">
      <c r="A6" s="357" t="s">
        <v>165</v>
      </c>
      <c r="B6" s="129">
        <v>26104354.149999999</v>
      </c>
      <c r="C6" s="302">
        <v>4104438</v>
      </c>
      <c r="D6" s="111">
        <v>102466</v>
      </c>
      <c r="E6" s="415">
        <v>30311258.149999999</v>
      </c>
    </row>
    <row r="7" spans="1:5" s="128" customFormat="1" ht="15" x14ac:dyDescent="0.25">
      <c r="A7" s="357" t="s">
        <v>166</v>
      </c>
      <c r="B7" s="129">
        <v>8750971.7200000007</v>
      </c>
      <c r="C7" s="302">
        <v>1305378</v>
      </c>
      <c r="D7" s="111">
        <v>37871</v>
      </c>
      <c r="E7" s="415">
        <v>10094220.720000001</v>
      </c>
    </row>
    <row r="8" spans="1:5" s="128" customFormat="1" ht="15" x14ac:dyDescent="0.25">
      <c r="A8" s="357" t="s">
        <v>167</v>
      </c>
      <c r="B8" s="129">
        <v>81567537.840000004</v>
      </c>
      <c r="C8" s="302">
        <v>17910759.609999999</v>
      </c>
      <c r="D8" s="111">
        <v>188320</v>
      </c>
      <c r="E8" s="415">
        <v>99666617.450000003</v>
      </c>
    </row>
    <row r="9" spans="1:5" s="128" customFormat="1" ht="15" x14ac:dyDescent="0.25">
      <c r="A9" s="357" t="s">
        <v>168</v>
      </c>
      <c r="B9" s="129">
        <v>17274815.170000002</v>
      </c>
      <c r="C9" s="302">
        <v>6257021.71</v>
      </c>
      <c r="D9" s="111">
        <v>3571</v>
      </c>
      <c r="E9" s="415">
        <v>23535407.879999999</v>
      </c>
    </row>
    <row r="10" spans="1:5" s="128" customFormat="1" ht="15" x14ac:dyDescent="0.25">
      <c r="A10" s="357" t="s">
        <v>169</v>
      </c>
      <c r="B10" s="129">
        <v>5132750.03</v>
      </c>
      <c r="C10" s="302">
        <v>893017</v>
      </c>
      <c r="D10" s="111">
        <v>3100</v>
      </c>
      <c r="E10" s="415">
        <v>6028867.0300000003</v>
      </c>
    </row>
    <row r="11" spans="1:5" s="128" customFormat="1" ht="15" x14ac:dyDescent="0.25">
      <c r="A11" s="357" t="s">
        <v>170</v>
      </c>
      <c r="B11" s="129">
        <v>873338.94</v>
      </c>
      <c r="C11" s="302">
        <v>415456</v>
      </c>
      <c r="D11" s="111">
        <v>400</v>
      </c>
      <c r="E11" s="415">
        <v>1289194.94</v>
      </c>
    </row>
    <row r="12" spans="1:5" s="128" customFormat="1" ht="15" x14ac:dyDescent="0.25">
      <c r="A12" s="357" t="s">
        <v>269</v>
      </c>
      <c r="B12" s="129">
        <v>52492374.780000001</v>
      </c>
      <c r="C12" s="302">
        <v>23046846.629999999</v>
      </c>
      <c r="D12" s="488"/>
      <c r="E12" s="415">
        <v>75539221.409999996</v>
      </c>
    </row>
    <row r="13" spans="1:5" s="128" customFormat="1" ht="15" x14ac:dyDescent="0.25">
      <c r="A13" s="357" t="s">
        <v>171</v>
      </c>
      <c r="B13" s="129">
        <v>30947966.743000001</v>
      </c>
      <c r="C13" s="302">
        <v>10751284.02</v>
      </c>
      <c r="D13" s="111">
        <v>113954</v>
      </c>
      <c r="E13" s="415">
        <v>41813204.762999997</v>
      </c>
    </row>
    <row r="14" spans="1:5" s="128" customFormat="1" ht="15" x14ac:dyDescent="0.25">
      <c r="A14" s="357" t="s">
        <v>172</v>
      </c>
      <c r="B14" s="129">
        <v>21447419.43</v>
      </c>
      <c r="C14" s="302">
        <v>9752535.0500000007</v>
      </c>
      <c r="D14" s="111">
        <v>21943</v>
      </c>
      <c r="E14" s="415">
        <v>31221897.48</v>
      </c>
    </row>
    <row r="15" spans="1:5" s="128" customFormat="1" ht="15" x14ac:dyDescent="0.25">
      <c r="A15" s="357" t="s">
        <v>173</v>
      </c>
      <c r="B15" s="129">
        <v>3420946.44</v>
      </c>
      <c r="C15" s="302">
        <v>710180</v>
      </c>
      <c r="D15" s="111">
        <v>220074</v>
      </c>
      <c r="E15" s="415">
        <v>4351200.4400000004</v>
      </c>
    </row>
    <row r="16" spans="1:5" s="128" customFormat="1" ht="15" x14ac:dyDescent="0.25">
      <c r="A16" s="357" t="s">
        <v>174</v>
      </c>
      <c r="B16" s="129">
        <v>10798595.050000001</v>
      </c>
      <c r="C16" s="302">
        <v>1570005</v>
      </c>
      <c r="D16" s="111">
        <v>25882</v>
      </c>
      <c r="E16" s="415">
        <v>12394482.050000001</v>
      </c>
    </row>
    <row r="17" spans="1:5" s="128" customFormat="1" ht="15" x14ac:dyDescent="0.25">
      <c r="A17" s="357" t="s">
        <v>175</v>
      </c>
      <c r="B17" s="129">
        <v>29254656.75</v>
      </c>
      <c r="C17" s="302">
        <v>5421261.2400000002</v>
      </c>
      <c r="D17" s="111">
        <v>40988</v>
      </c>
      <c r="E17" s="415">
        <v>34716905.990000002</v>
      </c>
    </row>
    <row r="18" spans="1:5" s="128" customFormat="1" ht="15" x14ac:dyDescent="0.25">
      <c r="A18" s="357" t="s">
        <v>176</v>
      </c>
      <c r="B18" s="129">
        <v>10465361.83</v>
      </c>
      <c r="C18" s="302">
        <v>2634148.83</v>
      </c>
      <c r="D18" s="111">
        <v>16842</v>
      </c>
      <c r="E18" s="415">
        <v>13116352.66</v>
      </c>
    </row>
    <row r="19" spans="1:5" s="128" customFormat="1" ht="15" x14ac:dyDescent="0.25">
      <c r="A19" s="357" t="s">
        <v>177</v>
      </c>
      <c r="B19" s="129">
        <v>5884998.0300000003</v>
      </c>
      <c r="C19" s="302">
        <v>1399874.75</v>
      </c>
      <c r="D19" s="111">
        <v>79482</v>
      </c>
      <c r="E19" s="415">
        <v>7364354.7800000003</v>
      </c>
    </row>
    <row r="20" spans="1:5" s="128" customFormat="1" ht="15" x14ac:dyDescent="0.25">
      <c r="A20" s="357" t="s">
        <v>178</v>
      </c>
      <c r="B20" s="129">
        <v>6175750.1200000001</v>
      </c>
      <c r="C20" s="302">
        <v>2769024.24</v>
      </c>
      <c r="D20" s="111">
        <v>20464</v>
      </c>
      <c r="E20" s="415">
        <v>8965238.3599999994</v>
      </c>
    </row>
    <row r="21" spans="1:5" s="128" customFormat="1" ht="15" x14ac:dyDescent="0.25">
      <c r="A21" s="357" t="s">
        <v>179</v>
      </c>
      <c r="B21" s="129">
        <v>17914147.276999999</v>
      </c>
      <c r="C21" s="302">
        <v>2654644</v>
      </c>
      <c r="D21" s="111"/>
      <c r="E21" s="415">
        <v>20568791.276999999</v>
      </c>
    </row>
    <row r="22" spans="1:5" s="128" customFormat="1" ht="15" x14ac:dyDescent="0.25">
      <c r="A22" s="357" t="s">
        <v>180</v>
      </c>
      <c r="B22" s="129">
        <v>14280651.35</v>
      </c>
      <c r="C22" s="302">
        <v>3053078.7</v>
      </c>
      <c r="D22" s="111">
        <v>6306</v>
      </c>
      <c r="E22" s="415">
        <v>17340036.050000001</v>
      </c>
    </row>
    <row r="23" spans="1:5" s="128" customFormat="1" ht="15" x14ac:dyDescent="0.25">
      <c r="A23" s="357" t="s">
        <v>181</v>
      </c>
      <c r="B23" s="129">
        <v>3629895.77</v>
      </c>
      <c r="C23" s="302">
        <v>711589.76</v>
      </c>
      <c r="D23" s="111">
        <v>1115</v>
      </c>
      <c r="E23" s="415">
        <v>4342600.53</v>
      </c>
    </row>
    <row r="24" spans="1:5" s="128" customFormat="1" ht="15" x14ac:dyDescent="0.25">
      <c r="A24" s="357" t="s">
        <v>182</v>
      </c>
      <c r="B24" s="129">
        <v>52705822.373000003</v>
      </c>
      <c r="C24" s="302">
        <v>18726787.289999999</v>
      </c>
      <c r="D24" s="111">
        <v>32136</v>
      </c>
      <c r="E24" s="415">
        <v>71464745.663000003</v>
      </c>
    </row>
    <row r="25" spans="1:5" s="128" customFormat="1" ht="15" x14ac:dyDescent="0.25">
      <c r="A25" s="357" t="s">
        <v>183</v>
      </c>
      <c r="B25" s="129">
        <v>15489444.449999999</v>
      </c>
      <c r="C25" s="302">
        <v>2614549</v>
      </c>
      <c r="D25" s="111">
        <v>573474.69999999995</v>
      </c>
      <c r="E25" s="415">
        <v>18677468.149999999</v>
      </c>
    </row>
    <row r="26" spans="1:5" s="128" customFormat="1" ht="15" x14ac:dyDescent="0.25">
      <c r="A26" s="357" t="s">
        <v>184</v>
      </c>
      <c r="B26" s="129">
        <v>12207377.98</v>
      </c>
      <c r="C26" s="302">
        <v>4208005.9800000004</v>
      </c>
      <c r="D26" s="111">
        <v>160489</v>
      </c>
      <c r="E26" s="415">
        <v>16575872.960000001</v>
      </c>
    </row>
    <row r="27" spans="1:5" s="128" customFormat="1" ht="15" x14ac:dyDescent="0.25">
      <c r="A27" s="357" t="s">
        <v>185</v>
      </c>
      <c r="B27" s="129">
        <v>8710505.1899999995</v>
      </c>
      <c r="C27" s="302">
        <v>2022889</v>
      </c>
      <c r="D27" s="111">
        <v>43178</v>
      </c>
      <c r="E27" s="415">
        <v>10776572.189999999</v>
      </c>
    </row>
    <row r="28" spans="1:5" s="128" customFormat="1" ht="15" x14ac:dyDescent="0.25">
      <c r="A28" s="357" t="s">
        <v>186</v>
      </c>
      <c r="B28" s="129">
        <v>11123040.42</v>
      </c>
      <c r="C28" s="302">
        <v>1872279</v>
      </c>
      <c r="D28" s="111">
        <v>41601</v>
      </c>
      <c r="E28" s="415">
        <v>13036920.42</v>
      </c>
    </row>
    <row r="29" spans="1:5" s="128" customFormat="1" ht="15" x14ac:dyDescent="0.25">
      <c r="A29" s="357" t="s">
        <v>187</v>
      </c>
      <c r="B29" s="129">
        <v>15036907.33</v>
      </c>
      <c r="C29" s="302">
        <v>10601097.91</v>
      </c>
      <c r="D29" s="111">
        <v>39157</v>
      </c>
      <c r="E29" s="415">
        <v>25677162.239999998</v>
      </c>
    </row>
    <row r="30" spans="1:5" s="128" customFormat="1" ht="15" x14ac:dyDescent="0.25">
      <c r="A30" s="357" t="s">
        <v>188</v>
      </c>
      <c r="B30" s="129">
        <v>8457500.7300000004</v>
      </c>
      <c r="C30" s="302">
        <v>2201019.4300000002</v>
      </c>
      <c r="D30" s="111">
        <v>720</v>
      </c>
      <c r="E30" s="415">
        <v>10659240.16</v>
      </c>
    </row>
    <row r="31" spans="1:5" s="128" customFormat="1" ht="15" x14ac:dyDescent="0.25">
      <c r="A31" s="357" t="s">
        <v>189</v>
      </c>
      <c r="B31" s="129">
        <v>4306398.8600000003</v>
      </c>
      <c r="C31" s="302">
        <v>1380248.6</v>
      </c>
      <c r="D31" s="111">
        <v>28755</v>
      </c>
      <c r="E31" s="415">
        <v>5715402.46</v>
      </c>
    </row>
    <row r="32" spans="1:5" s="128" customFormat="1" ht="15" x14ac:dyDescent="0.25">
      <c r="A32" s="357" t="s">
        <v>190</v>
      </c>
      <c r="B32" s="129">
        <v>8202127.04</v>
      </c>
      <c r="C32" s="302">
        <v>2119534</v>
      </c>
      <c r="D32" s="111">
        <v>11741</v>
      </c>
      <c r="E32" s="415">
        <v>10333402.039999999</v>
      </c>
    </row>
    <row r="33" spans="1:5" s="128" customFormat="1" ht="15" x14ac:dyDescent="0.25">
      <c r="A33" s="357" t="s">
        <v>191</v>
      </c>
      <c r="B33" s="129">
        <v>2445509.44</v>
      </c>
      <c r="C33" s="302">
        <v>541914.03200000001</v>
      </c>
      <c r="D33" s="111"/>
      <c r="E33" s="415">
        <v>2987423.4720000001</v>
      </c>
    </row>
    <row r="34" spans="1:5" s="128" customFormat="1" ht="15" x14ac:dyDescent="0.25">
      <c r="A34" s="357" t="s">
        <v>192</v>
      </c>
      <c r="B34" s="129">
        <v>13763322.550000001</v>
      </c>
      <c r="C34" s="302">
        <v>4447488.6399999997</v>
      </c>
      <c r="D34" s="111">
        <v>4889</v>
      </c>
      <c r="E34" s="415">
        <v>18215700.190000001</v>
      </c>
    </row>
    <row r="35" spans="1:5" s="128" customFormat="1" ht="15" x14ac:dyDescent="0.25">
      <c r="A35" s="357" t="s">
        <v>193</v>
      </c>
      <c r="B35" s="129">
        <v>28963364.190000001</v>
      </c>
      <c r="C35" s="302">
        <v>3084695.66</v>
      </c>
      <c r="D35" s="111">
        <v>4150</v>
      </c>
      <c r="E35" s="415">
        <v>32052209.850000001</v>
      </c>
    </row>
    <row r="36" spans="1:5" s="128" customFormat="1" ht="15" x14ac:dyDescent="0.25">
      <c r="A36" s="357" t="s">
        <v>194</v>
      </c>
      <c r="B36" s="129">
        <v>43246425.799999997</v>
      </c>
      <c r="C36" s="302">
        <v>7905585.0999999996</v>
      </c>
      <c r="D36" s="111">
        <v>46438</v>
      </c>
      <c r="E36" s="415">
        <v>51198448.899999999</v>
      </c>
    </row>
    <row r="37" spans="1:5" s="128" customFormat="1" ht="15" x14ac:dyDescent="0.25">
      <c r="A37" s="357" t="s">
        <v>195</v>
      </c>
      <c r="B37" s="129">
        <v>13035471.41</v>
      </c>
      <c r="C37" s="302">
        <v>5266328</v>
      </c>
      <c r="D37" s="111">
        <v>32003</v>
      </c>
      <c r="E37" s="415">
        <v>18333802.41</v>
      </c>
    </row>
    <row r="38" spans="1:5" s="128" customFormat="1" ht="15" x14ac:dyDescent="0.25">
      <c r="A38" s="357" t="s">
        <v>196</v>
      </c>
      <c r="B38" s="129">
        <v>5689485.3499999996</v>
      </c>
      <c r="C38" s="302">
        <v>664982.84</v>
      </c>
      <c r="D38" s="111">
        <v>6259</v>
      </c>
      <c r="E38" s="415">
        <v>6360727.1900000004</v>
      </c>
    </row>
    <row r="39" spans="1:5" s="128" customFormat="1" ht="15" x14ac:dyDescent="0.25">
      <c r="A39" s="357" t="s">
        <v>197</v>
      </c>
      <c r="B39" s="129">
        <v>29227445.52</v>
      </c>
      <c r="C39" s="302">
        <v>5008902</v>
      </c>
      <c r="D39" s="111">
        <v>44869</v>
      </c>
      <c r="E39" s="415">
        <v>34281216.520000003</v>
      </c>
    </row>
    <row r="40" spans="1:5" s="128" customFormat="1" ht="15" x14ac:dyDescent="0.25">
      <c r="A40" s="357" t="s">
        <v>198</v>
      </c>
      <c r="B40" s="129">
        <v>6726447.9900000002</v>
      </c>
      <c r="C40" s="302">
        <v>4955873.9400000004</v>
      </c>
      <c r="D40" s="111">
        <v>11710</v>
      </c>
      <c r="E40" s="415">
        <v>11694031.93</v>
      </c>
    </row>
    <row r="41" spans="1:5" s="128" customFormat="1" ht="15" x14ac:dyDescent="0.25">
      <c r="A41" s="357" t="s">
        <v>199</v>
      </c>
      <c r="B41" s="129">
        <v>14642325.210000001</v>
      </c>
      <c r="C41" s="302">
        <v>2735221</v>
      </c>
      <c r="D41" s="111">
        <v>26040</v>
      </c>
      <c r="E41" s="415">
        <v>17403586.210000001</v>
      </c>
    </row>
    <row r="42" spans="1:5" s="128" customFormat="1" ht="15" x14ac:dyDescent="0.25">
      <c r="A42" s="357" t="s">
        <v>200</v>
      </c>
      <c r="B42" s="129">
        <v>25122097.300000001</v>
      </c>
      <c r="C42" s="302">
        <v>7703969.6299999999</v>
      </c>
      <c r="D42" s="111">
        <v>74291</v>
      </c>
      <c r="E42" s="415">
        <v>32900357.93</v>
      </c>
    </row>
    <row r="43" spans="1:5" s="128" customFormat="1" ht="15" x14ac:dyDescent="0.25">
      <c r="A43" s="357" t="s">
        <v>201</v>
      </c>
      <c r="B43" s="129">
        <v>1128168.01</v>
      </c>
      <c r="C43" s="302">
        <v>643018</v>
      </c>
      <c r="D43" s="111"/>
      <c r="E43" s="415">
        <v>1771186.01</v>
      </c>
    </row>
    <row r="44" spans="1:5" s="128" customFormat="1" ht="15" x14ac:dyDescent="0.25">
      <c r="A44" s="357" t="s">
        <v>202</v>
      </c>
      <c r="B44" s="129">
        <v>17831967.658</v>
      </c>
      <c r="C44" s="302">
        <v>1779750</v>
      </c>
      <c r="D44" s="111">
        <v>2500</v>
      </c>
      <c r="E44" s="415">
        <v>19614217.658</v>
      </c>
    </row>
    <row r="45" spans="1:5" s="128" customFormat="1" ht="15" x14ac:dyDescent="0.25">
      <c r="A45" s="357" t="s">
        <v>203</v>
      </c>
      <c r="B45" s="129">
        <v>9405970.9199999999</v>
      </c>
      <c r="C45" s="302">
        <v>819155.05</v>
      </c>
      <c r="D45" s="111">
        <v>540</v>
      </c>
      <c r="E45" s="415">
        <v>10225665.970000001</v>
      </c>
    </row>
    <row r="46" spans="1:5" s="128" customFormat="1" ht="15" x14ac:dyDescent="0.25">
      <c r="A46" s="357" t="s">
        <v>204</v>
      </c>
      <c r="B46" s="129">
        <v>23123116.050000001</v>
      </c>
      <c r="C46" s="302">
        <v>3141813.86</v>
      </c>
      <c r="D46" s="111">
        <v>9478</v>
      </c>
      <c r="E46" s="415">
        <v>26274407.91</v>
      </c>
    </row>
    <row r="47" spans="1:5" s="128" customFormat="1" ht="15" x14ac:dyDescent="0.25">
      <c r="A47" s="357" t="s">
        <v>205</v>
      </c>
      <c r="B47" s="129">
        <v>44437373.009999998</v>
      </c>
      <c r="C47" s="302">
        <v>17425452.949999999</v>
      </c>
      <c r="D47" s="111">
        <v>47342.47</v>
      </c>
      <c r="E47" s="415">
        <v>61910168.43</v>
      </c>
    </row>
    <row r="48" spans="1:5" s="128" customFormat="1" ht="15" x14ac:dyDescent="0.25">
      <c r="A48" s="357" t="s">
        <v>272</v>
      </c>
      <c r="B48" s="129">
        <v>5742050.8700000001</v>
      </c>
      <c r="C48" s="302">
        <v>2418032.6</v>
      </c>
      <c r="D48" s="488"/>
      <c r="E48" s="415">
        <v>8160083.4699999997</v>
      </c>
    </row>
    <row r="49" spans="1:5" s="128" customFormat="1" ht="15" x14ac:dyDescent="0.25">
      <c r="A49" s="357" t="s">
        <v>206</v>
      </c>
      <c r="B49" s="129">
        <v>7250417.8300000001</v>
      </c>
      <c r="C49" s="302">
        <v>2516015.2999999998</v>
      </c>
      <c r="D49" s="111">
        <v>2599</v>
      </c>
      <c r="E49" s="415">
        <v>9769032.1300000008</v>
      </c>
    </row>
    <row r="50" spans="1:5" s="128" customFormat="1" ht="15" x14ac:dyDescent="0.25">
      <c r="A50" s="357" t="s">
        <v>207</v>
      </c>
      <c r="B50" s="129">
        <v>1463414.45</v>
      </c>
      <c r="C50" s="302">
        <v>1168966.28</v>
      </c>
      <c r="D50" s="111">
        <v>320</v>
      </c>
      <c r="E50" s="415">
        <v>2632700.73</v>
      </c>
    </row>
    <row r="51" spans="1:5" s="128" customFormat="1" ht="15" x14ac:dyDescent="0.25">
      <c r="A51" s="357" t="s">
        <v>208</v>
      </c>
      <c r="B51" s="129">
        <v>26535492.045000002</v>
      </c>
      <c r="C51" s="302">
        <v>25715958.583999999</v>
      </c>
      <c r="D51" s="111">
        <v>1081</v>
      </c>
      <c r="E51" s="415">
        <v>52252531.629000001</v>
      </c>
    </row>
    <row r="52" spans="1:5" s="128" customFormat="1" ht="15" x14ac:dyDescent="0.25">
      <c r="A52" s="357" t="s">
        <v>209</v>
      </c>
      <c r="B52" s="129">
        <v>27398294.23</v>
      </c>
      <c r="C52" s="302">
        <v>5096199.5999999996</v>
      </c>
      <c r="D52" s="111">
        <v>72193</v>
      </c>
      <c r="E52" s="415">
        <v>32566686.829999998</v>
      </c>
    </row>
    <row r="53" spans="1:5" s="128" customFormat="1" ht="15" x14ac:dyDescent="0.25">
      <c r="A53" s="357" t="s">
        <v>210</v>
      </c>
      <c r="B53" s="129">
        <v>14944795.49</v>
      </c>
      <c r="C53" s="302">
        <v>2285619.62</v>
      </c>
      <c r="D53" s="111">
        <v>565</v>
      </c>
      <c r="E53" s="415">
        <v>17230980.109999999</v>
      </c>
    </row>
    <row r="54" spans="1:5" s="128" customFormat="1" ht="15" x14ac:dyDescent="0.25">
      <c r="A54" s="357" t="s">
        <v>211</v>
      </c>
      <c r="B54" s="129">
        <v>7600272.5</v>
      </c>
      <c r="C54" s="302">
        <v>2238806.9</v>
      </c>
      <c r="D54" s="111">
        <v>15100</v>
      </c>
      <c r="E54" s="415">
        <v>9854179.4000000004</v>
      </c>
    </row>
    <row r="55" spans="1:5" s="128" customFormat="1" ht="15.75" thickBot="1" x14ac:dyDescent="0.3">
      <c r="A55" s="357" t="s">
        <v>212</v>
      </c>
      <c r="B55" s="129">
        <v>8508143.3699999992</v>
      </c>
      <c r="C55" s="302">
        <v>702972.61</v>
      </c>
      <c r="D55" s="111"/>
      <c r="E55" s="415">
        <v>9211115.9800000004</v>
      </c>
    </row>
    <row r="56" spans="1:5" s="175" customFormat="1" ht="15.75" thickBot="1" x14ac:dyDescent="0.3">
      <c r="A56" s="260" t="s">
        <v>53</v>
      </c>
      <c r="B56" s="309">
        <f>SUBTOTAL(109,B4:B55)</f>
        <v>884681347.46600008</v>
      </c>
      <c r="C56" s="309">
        <f>SUBTOTAL(109,C4:C55)</f>
        <v>254311963.646</v>
      </c>
      <c r="D56" s="309">
        <f>SUBTOTAL(109,D4:D55)</f>
        <v>2254563.1700000004</v>
      </c>
      <c r="E56" s="436">
        <f>SUBTOTAL(109,E4:E55)</f>
        <v>1141247874.2820001</v>
      </c>
    </row>
    <row r="57" spans="1:5" s="128" customFormat="1" ht="15" x14ac:dyDescent="0.25">
      <c r="B57" s="176"/>
      <c r="C57" s="176"/>
    </row>
    <row r="58" spans="1:5" s="128" customFormat="1" ht="15" x14ac:dyDescent="0.25">
      <c r="A58" s="109" t="s">
        <v>143</v>
      </c>
      <c r="B58" s="176"/>
      <c r="C58" s="176"/>
    </row>
    <row r="59" spans="1:5" s="128" customFormat="1" ht="15" x14ac:dyDescent="0.25">
      <c r="A59" s="109" t="s">
        <v>434</v>
      </c>
      <c r="B59" s="176"/>
      <c r="C59" s="176"/>
    </row>
    <row r="60" spans="1:5" s="128" customFormat="1" ht="15" x14ac:dyDescent="0.25">
      <c r="A60" s="128" t="s">
        <v>301</v>
      </c>
      <c r="B60" s="176"/>
      <c r="C60" s="176"/>
    </row>
    <row r="61" spans="1:5" x14ac:dyDescent="0.2">
      <c r="A61" s="674"/>
      <c r="B61" s="674"/>
      <c r="C61" s="674"/>
      <c r="D61" s="674"/>
    </row>
    <row r="72" spans="1:1" ht="15" x14ac:dyDescent="0.25">
      <c r="A72" s="230"/>
    </row>
  </sheetData>
  <mergeCells count="2">
    <mergeCell ref="A61:D61"/>
    <mergeCell ref="A1:D1"/>
  </mergeCells>
  <pageMargins left="0.7" right="0.7" top="0.75" bottom="0.75" header="0.3" footer="0.3"/>
  <pageSetup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F7" sqref="F7"/>
    </sheetView>
  </sheetViews>
  <sheetFormatPr defaultColWidth="9" defaultRowHeight="12.75" x14ac:dyDescent="0.2"/>
  <cols>
    <col min="1" max="1" width="38.5" style="5" bestFit="1" customWidth="1"/>
    <col min="2" max="2" width="16.25" style="11" customWidth="1"/>
    <col min="3" max="3" width="18.875" style="12" customWidth="1"/>
    <col min="4" max="4" width="15.75" style="6" customWidth="1"/>
    <col min="5" max="5" width="14.875" style="13" customWidth="1"/>
    <col min="6" max="6" width="16.375" style="5" customWidth="1"/>
    <col min="7" max="7" width="19.625" style="5" customWidth="1"/>
    <col min="8" max="16384" width="9" style="5"/>
  </cols>
  <sheetData>
    <row r="1" spans="1:7" s="81" customFormat="1" ht="18.75" x14ac:dyDescent="0.3">
      <c r="A1" s="664" t="s">
        <v>366</v>
      </c>
      <c r="B1" s="664"/>
      <c r="C1" s="664"/>
      <c r="D1" s="664"/>
      <c r="E1" s="664"/>
    </row>
    <row r="2" spans="1:7" ht="15" customHeight="1" x14ac:dyDescent="0.2">
      <c r="A2" s="2"/>
      <c r="B2" s="3"/>
      <c r="C2" s="4"/>
      <c r="E2" s="4"/>
    </row>
    <row r="3" spans="1:7" s="99" customFormat="1" ht="61.5" customHeight="1" thickBot="1" x14ac:dyDescent="0.3">
      <c r="A3" s="353" t="s">
        <v>257</v>
      </c>
      <c r="B3" s="354" t="s">
        <v>240</v>
      </c>
      <c r="C3" s="438" t="s">
        <v>304</v>
      </c>
      <c r="D3" s="311" t="s">
        <v>148</v>
      </c>
      <c r="E3" s="441" t="s">
        <v>302</v>
      </c>
      <c r="F3" s="574" t="s">
        <v>303</v>
      </c>
      <c r="G3" s="575" t="s">
        <v>282</v>
      </c>
    </row>
    <row r="4" spans="1:7" s="115" customFormat="1" ht="15" x14ac:dyDescent="0.25">
      <c r="A4" s="251" t="s">
        <v>80</v>
      </c>
      <c r="B4" s="168">
        <v>18113</v>
      </c>
      <c r="C4" s="439">
        <v>534987618.54000002</v>
      </c>
      <c r="D4" s="168">
        <v>55</v>
      </c>
      <c r="E4" s="439">
        <v>35587.64</v>
      </c>
      <c r="F4" s="168">
        <v>10</v>
      </c>
      <c r="G4" s="439">
        <v>24894.87</v>
      </c>
    </row>
    <row r="5" spans="1:7" s="115" customFormat="1" ht="15" x14ac:dyDescent="0.25">
      <c r="A5" s="251" t="s">
        <v>83</v>
      </c>
      <c r="B5" s="168">
        <v>130</v>
      </c>
      <c r="C5" s="439">
        <v>7229493</v>
      </c>
      <c r="D5" s="168">
        <v>541</v>
      </c>
      <c r="E5" s="439">
        <v>4193763</v>
      </c>
      <c r="F5" s="168"/>
      <c r="G5" s="439"/>
    </row>
    <row r="6" spans="1:7" s="115" customFormat="1" ht="15" x14ac:dyDescent="0.25">
      <c r="A6" s="251" t="s">
        <v>84</v>
      </c>
      <c r="B6" s="168">
        <v>7783</v>
      </c>
      <c r="C6" s="439">
        <v>548057447</v>
      </c>
      <c r="D6" s="168">
        <v>7</v>
      </c>
      <c r="E6" s="439">
        <v>56489.8</v>
      </c>
      <c r="F6" s="168"/>
      <c r="G6" s="439"/>
    </row>
    <row r="7" spans="1:7" s="115" customFormat="1" ht="15" x14ac:dyDescent="0.25">
      <c r="A7" s="251" t="s">
        <v>85</v>
      </c>
      <c r="B7" s="168">
        <v>80</v>
      </c>
      <c r="C7" s="439">
        <v>3354115.5</v>
      </c>
      <c r="D7" s="382"/>
      <c r="E7" s="385"/>
      <c r="F7" s="168"/>
      <c r="G7" s="439"/>
    </row>
    <row r="8" spans="1:7" s="115" customFormat="1" ht="15" x14ac:dyDescent="0.25">
      <c r="A8" s="251" t="s">
        <v>86</v>
      </c>
      <c r="B8" s="168">
        <v>37587</v>
      </c>
      <c r="C8" s="439">
        <v>193135888.549999</v>
      </c>
      <c r="D8" s="168">
        <v>1596</v>
      </c>
      <c r="E8" s="439">
        <v>21255665.309999999</v>
      </c>
      <c r="F8" s="168"/>
      <c r="G8" s="439"/>
    </row>
    <row r="9" spans="1:7" s="115" customFormat="1" ht="15" x14ac:dyDescent="0.25">
      <c r="A9" s="251" t="s">
        <v>88</v>
      </c>
      <c r="B9" s="168">
        <v>491</v>
      </c>
      <c r="C9" s="439">
        <v>1736128.47</v>
      </c>
      <c r="D9" s="382"/>
      <c r="E9" s="385"/>
      <c r="F9" s="168"/>
      <c r="G9" s="439"/>
    </row>
    <row r="10" spans="1:7" s="115" customFormat="1" ht="15" x14ac:dyDescent="0.25">
      <c r="A10" s="251" t="s">
        <v>89</v>
      </c>
      <c r="B10" s="168">
        <v>2351</v>
      </c>
      <c r="C10" s="439">
        <v>1420771.422</v>
      </c>
      <c r="D10" s="168">
        <v>30</v>
      </c>
      <c r="E10" s="439">
        <v>39485.673999999999</v>
      </c>
      <c r="F10" s="168"/>
      <c r="G10" s="439"/>
    </row>
    <row r="11" spans="1:7" s="115" customFormat="1" ht="15" x14ac:dyDescent="0.25">
      <c r="A11" s="251" t="s">
        <v>91</v>
      </c>
      <c r="B11" s="168">
        <v>174</v>
      </c>
      <c r="C11" s="439">
        <v>14066111.572000001</v>
      </c>
      <c r="D11" s="382"/>
      <c r="E11" s="385"/>
      <c r="F11" s="168"/>
      <c r="G11" s="439"/>
    </row>
    <row r="12" spans="1:7" s="115" customFormat="1" ht="15" x14ac:dyDescent="0.25">
      <c r="A12" s="251" t="s">
        <v>87</v>
      </c>
      <c r="B12" s="168">
        <v>79011</v>
      </c>
      <c r="C12" s="439">
        <v>640341570.66099799</v>
      </c>
      <c r="D12" s="168">
        <v>48</v>
      </c>
      <c r="E12" s="439">
        <v>681538.1</v>
      </c>
      <c r="F12" s="168">
        <v>435</v>
      </c>
      <c r="G12" s="439">
        <v>313519.62199999997</v>
      </c>
    </row>
    <row r="13" spans="1:7" s="115" customFormat="1" ht="15" x14ac:dyDescent="0.25">
      <c r="A13" s="251" t="s">
        <v>92</v>
      </c>
      <c r="B13" s="168">
        <v>37102</v>
      </c>
      <c r="C13" s="439">
        <v>115901682.34999999</v>
      </c>
      <c r="D13" s="168">
        <v>218</v>
      </c>
      <c r="E13" s="439">
        <v>2152753.42</v>
      </c>
      <c r="F13" s="168"/>
      <c r="G13" s="439"/>
    </row>
    <row r="14" spans="1:7" s="115" customFormat="1" ht="15" x14ac:dyDescent="0.25">
      <c r="A14" s="251" t="s">
        <v>94</v>
      </c>
      <c r="B14" s="168">
        <v>2457</v>
      </c>
      <c r="C14" s="439">
        <v>72828213.090000004</v>
      </c>
      <c r="D14" s="168">
        <v>9</v>
      </c>
      <c r="E14" s="439">
        <v>8027724.7699999996</v>
      </c>
      <c r="F14" s="168"/>
      <c r="G14" s="439"/>
    </row>
    <row r="15" spans="1:7" s="115" customFormat="1" ht="15" x14ac:dyDescent="0.25">
      <c r="A15" s="251" t="s">
        <v>35</v>
      </c>
      <c r="B15" s="168">
        <v>98</v>
      </c>
      <c r="C15" s="439">
        <v>322333.71000000002</v>
      </c>
      <c r="D15" s="382"/>
      <c r="E15" s="385"/>
      <c r="F15" s="168"/>
      <c r="G15" s="439"/>
    </row>
    <row r="16" spans="1:7" s="115" customFormat="1" ht="15" x14ac:dyDescent="0.25">
      <c r="A16" s="251" t="s">
        <v>36</v>
      </c>
      <c r="B16" s="168">
        <v>208</v>
      </c>
      <c r="C16" s="439">
        <v>57315961.943999998</v>
      </c>
      <c r="D16" s="168">
        <v>113</v>
      </c>
      <c r="E16" s="439">
        <v>23418874.789999999</v>
      </c>
      <c r="F16" s="168"/>
      <c r="G16" s="439"/>
    </row>
    <row r="17" spans="1:7" s="115" customFormat="1" ht="15.75" thickBot="1" x14ac:dyDescent="0.3">
      <c r="A17" s="251" t="s">
        <v>37</v>
      </c>
      <c r="B17" s="168">
        <v>2477</v>
      </c>
      <c r="C17" s="439">
        <v>131335155</v>
      </c>
      <c r="D17" s="168">
        <v>4</v>
      </c>
      <c r="E17" s="439">
        <v>1396304</v>
      </c>
      <c r="F17" s="168">
        <v>2</v>
      </c>
      <c r="G17" s="439">
        <v>0</v>
      </c>
    </row>
    <row r="18" spans="1:7" s="128" customFormat="1" ht="15.75" thickBot="1" x14ac:dyDescent="0.3">
      <c r="A18" s="318" t="s">
        <v>1</v>
      </c>
      <c r="B18" s="235">
        <f>SUM(B4:B17)</f>
        <v>188062</v>
      </c>
      <c r="C18" s="236">
        <f>SUM(C4:C17)</f>
        <v>2322032490.8089967</v>
      </c>
      <c r="D18" s="235">
        <f>SUM(D4:D17)</f>
        <v>2621</v>
      </c>
      <c r="E18" s="236">
        <f>SUM(E4:E17)</f>
        <v>61258186.504000001</v>
      </c>
      <c r="F18" s="235">
        <f>SUBTOTAL(109,F4:F17)</f>
        <v>447</v>
      </c>
      <c r="G18" s="236">
        <f>SUBTOTAL(109,G4:G17)</f>
        <v>338414.49199999997</v>
      </c>
    </row>
    <row r="19" spans="1:7" s="99" customFormat="1" ht="15" x14ac:dyDescent="0.25">
      <c r="A19" s="109"/>
      <c r="B19" s="112"/>
      <c r="C19" s="177"/>
      <c r="D19" s="178"/>
      <c r="E19" s="179"/>
    </row>
    <row r="20" spans="1:7" s="99" customFormat="1" ht="15" x14ac:dyDescent="0.25">
      <c r="A20" s="109" t="s">
        <v>143</v>
      </c>
      <c r="B20" s="112"/>
      <c r="C20" s="177"/>
      <c r="D20" s="178"/>
      <c r="E20" s="179"/>
    </row>
    <row r="21" spans="1:7" s="99" customFormat="1" ht="15" x14ac:dyDescent="0.25">
      <c r="A21" s="109" t="s">
        <v>434</v>
      </c>
      <c r="B21" s="112"/>
      <c r="C21" s="177"/>
      <c r="D21" s="178"/>
      <c r="E21" s="179"/>
    </row>
    <row r="22" spans="1:7" s="99" customFormat="1" ht="15" x14ac:dyDescent="0.25">
      <c r="A22" s="99" t="s">
        <v>252</v>
      </c>
      <c r="B22" s="112"/>
      <c r="C22" s="177"/>
      <c r="D22" s="178"/>
      <c r="E22" s="179"/>
    </row>
    <row r="23" spans="1:7" s="99" customFormat="1" ht="15" x14ac:dyDescent="0.25">
      <c r="A23" s="230" t="s">
        <v>253</v>
      </c>
      <c r="B23" s="168"/>
      <c r="C23" s="180"/>
      <c r="D23" s="178"/>
      <c r="E23" s="181"/>
    </row>
    <row r="24" spans="1:7" s="1" customFormat="1" ht="78" customHeight="1" x14ac:dyDescent="0.25">
      <c r="A24" s="669" t="s">
        <v>258</v>
      </c>
      <c r="B24" s="669"/>
      <c r="C24" s="669"/>
      <c r="D24" s="669"/>
      <c r="E24" s="669"/>
      <c r="F24" s="669"/>
      <c r="G24" s="669"/>
    </row>
    <row r="25" spans="1:7" s="99" customFormat="1" ht="27" customHeight="1" x14ac:dyDescent="0.25">
      <c r="A25" s="670" t="s">
        <v>249</v>
      </c>
      <c r="B25" s="670"/>
      <c r="C25" s="670"/>
      <c r="D25" s="670"/>
      <c r="E25" s="670"/>
      <c r="F25" s="670"/>
      <c r="G25" s="670"/>
    </row>
    <row r="26" spans="1:7" x14ac:dyDescent="0.2">
      <c r="A26" s="670"/>
      <c r="B26" s="670"/>
      <c r="C26" s="670"/>
      <c r="D26" s="670"/>
      <c r="E26" s="670"/>
      <c r="F26" s="670"/>
      <c r="G26" s="670"/>
    </row>
  </sheetData>
  <mergeCells count="3">
    <mergeCell ref="A1:E1"/>
    <mergeCell ref="A25:G26"/>
    <mergeCell ref="A24:G24"/>
  </mergeCells>
  <pageMargins left="0.7" right="0.7" top="0.75" bottom="0.75" header="0.3" footer="0.3"/>
  <pageSetup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I6" sqref="I6:I7"/>
    </sheetView>
  </sheetViews>
  <sheetFormatPr defaultColWidth="9" defaultRowHeight="12.75" x14ac:dyDescent="0.2"/>
  <cols>
    <col min="1" max="1" width="43.875" style="9" customWidth="1"/>
    <col min="2" max="2" width="17.375" style="9" customWidth="1"/>
    <col min="3" max="3" width="15" style="15" customWidth="1"/>
    <col min="4" max="4" width="15.375" style="16" customWidth="1"/>
    <col min="5" max="5" width="14.625" style="17" customWidth="1"/>
    <col min="6" max="6" width="12" style="9" customWidth="1"/>
    <col min="7" max="7" width="13.875" style="9" customWidth="1"/>
    <col min="8" max="16384" width="9" style="9"/>
  </cols>
  <sheetData>
    <row r="1" spans="1:7" s="174" customFormat="1" ht="37.5" customHeight="1" x14ac:dyDescent="0.3">
      <c r="A1" s="675" t="s">
        <v>341</v>
      </c>
      <c r="B1" s="675"/>
      <c r="C1" s="675"/>
      <c r="D1" s="675"/>
      <c r="E1" s="675"/>
    </row>
    <row r="2" spans="1:7" ht="15" customHeight="1" thickBot="1" x14ac:dyDescent="0.25">
      <c r="A2" s="14"/>
    </row>
    <row r="3" spans="1:7" s="128" customFormat="1" ht="60.75" thickBot="1" x14ac:dyDescent="0.3">
      <c r="A3" s="182" t="s">
        <v>52</v>
      </c>
      <c r="B3" s="354" t="s">
        <v>240</v>
      </c>
      <c r="C3" s="273" t="s">
        <v>304</v>
      </c>
      <c r="D3" s="274" t="s">
        <v>148</v>
      </c>
      <c r="E3" s="275" t="s">
        <v>302</v>
      </c>
      <c r="F3" s="576" t="s">
        <v>303</v>
      </c>
      <c r="G3" s="577" t="s">
        <v>282</v>
      </c>
    </row>
    <row r="4" spans="1:7" s="128" customFormat="1" ht="15" x14ac:dyDescent="0.25">
      <c r="A4" s="253" t="s">
        <v>54</v>
      </c>
      <c r="B4" s="244">
        <v>406</v>
      </c>
      <c r="C4" s="304">
        <v>22649873.793000001</v>
      </c>
      <c r="D4" s="243">
        <v>6</v>
      </c>
      <c r="E4" s="306">
        <v>7316.94</v>
      </c>
      <c r="F4" s="243"/>
      <c r="G4" s="306"/>
    </row>
    <row r="5" spans="1:7" s="128" customFormat="1" ht="15" x14ac:dyDescent="0.25">
      <c r="A5" s="254" t="s">
        <v>77</v>
      </c>
      <c r="B5" s="176">
        <v>22982</v>
      </c>
      <c r="C5" s="305">
        <v>100739961.258</v>
      </c>
      <c r="D5" s="245">
        <v>617</v>
      </c>
      <c r="E5" s="307">
        <v>8829159</v>
      </c>
      <c r="F5" s="245">
        <v>37</v>
      </c>
      <c r="G5" s="307">
        <v>12172.467000000001</v>
      </c>
    </row>
    <row r="6" spans="1:7" s="128" customFormat="1" ht="14.25" customHeight="1" x14ac:dyDescent="0.25">
      <c r="A6" s="254" t="s">
        <v>24</v>
      </c>
      <c r="B6" s="176">
        <v>7356</v>
      </c>
      <c r="C6" s="305">
        <v>63457606.707999997</v>
      </c>
      <c r="D6" s="245">
        <v>1512</v>
      </c>
      <c r="E6" s="307">
        <v>16294555.27</v>
      </c>
      <c r="F6" s="245">
        <v>3</v>
      </c>
      <c r="G6" s="307">
        <v>1140.51</v>
      </c>
    </row>
    <row r="7" spans="1:7" s="128" customFormat="1" ht="15" x14ac:dyDescent="0.25">
      <c r="A7" s="254" t="s">
        <v>55</v>
      </c>
      <c r="B7" s="176">
        <v>2008</v>
      </c>
      <c r="C7" s="305">
        <v>44163464.909999996</v>
      </c>
      <c r="D7" s="245">
        <v>6</v>
      </c>
      <c r="E7" s="307">
        <v>34767.82</v>
      </c>
      <c r="F7" s="245">
        <v>6</v>
      </c>
      <c r="G7" s="307">
        <v>25813.008999999998</v>
      </c>
    </row>
    <row r="8" spans="1:7" s="128" customFormat="1" ht="15" x14ac:dyDescent="0.25">
      <c r="A8" s="254" t="s">
        <v>56</v>
      </c>
      <c r="B8" s="176">
        <v>2559</v>
      </c>
      <c r="C8" s="305">
        <v>47496093.748000003</v>
      </c>
      <c r="D8" s="245">
        <v>63</v>
      </c>
      <c r="E8" s="307">
        <v>1852327.2</v>
      </c>
      <c r="F8" s="245">
        <v>38</v>
      </c>
      <c r="G8" s="307">
        <v>9187.9950000000008</v>
      </c>
    </row>
    <row r="9" spans="1:7" s="128" customFormat="1" ht="15" x14ac:dyDescent="0.25">
      <c r="A9" s="254" t="s">
        <v>217</v>
      </c>
      <c r="B9" s="176">
        <v>2022</v>
      </c>
      <c r="C9" s="305">
        <v>46788922.196999997</v>
      </c>
      <c r="D9" s="386"/>
      <c r="E9" s="382"/>
      <c r="F9" s="245"/>
      <c r="G9" s="307"/>
    </row>
    <row r="10" spans="1:7" s="128" customFormat="1" ht="15" x14ac:dyDescent="0.25">
      <c r="A10" s="254" t="s">
        <v>57</v>
      </c>
      <c r="B10" s="176">
        <v>2446</v>
      </c>
      <c r="C10" s="305">
        <v>5988833.5499999998</v>
      </c>
      <c r="D10" s="245">
        <v>5</v>
      </c>
      <c r="E10" s="307">
        <v>28503.68</v>
      </c>
      <c r="F10" s="245"/>
      <c r="G10" s="307"/>
    </row>
    <row r="11" spans="1:7" s="128" customFormat="1" ht="14.25" customHeight="1" x14ac:dyDescent="0.25">
      <c r="A11" s="254" t="s">
        <v>58</v>
      </c>
      <c r="B11" s="176">
        <v>1641</v>
      </c>
      <c r="C11" s="305">
        <v>4106602.676</v>
      </c>
      <c r="D11" s="245">
        <v>15</v>
      </c>
      <c r="E11" s="485">
        <v>270763.65999999997</v>
      </c>
      <c r="F11" s="245">
        <v>26</v>
      </c>
      <c r="G11" s="307">
        <v>495.339</v>
      </c>
    </row>
    <row r="12" spans="1:7" s="128" customFormat="1" ht="15" x14ac:dyDescent="0.25">
      <c r="A12" s="254" t="s">
        <v>218</v>
      </c>
      <c r="B12" s="176">
        <v>37024</v>
      </c>
      <c r="C12" s="305">
        <v>47541397.169999696</v>
      </c>
      <c r="D12" s="245">
        <v>163</v>
      </c>
      <c r="E12" s="307">
        <v>632100.76</v>
      </c>
      <c r="F12" s="245"/>
      <c r="G12" s="307"/>
    </row>
    <row r="13" spans="1:7" s="128" customFormat="1" ht="15" x14ac:dyDescent="0.25">
      <c r="A13" s="254" t="s">
        <v>59</v>
      </c>
      <c r="B13" s="176">
        <v>17454</v>
      </c>
      <c r="C13" s="305">
        <v>39533805.199000001</v>
      </c>
      <c r="D13" s="245">
        <v>114</v>
      </c>
      <c r="E13" s="307">
        <v>30908472.440000001</v>
      </c>
      <c r="F13" s="245">
        <v>49</v>
      </c>
      <c r="G13" s="307">
        <v>21636.727999999999</v>
      </c>
    </row>
    <row r="14" spans="1:7" s="128" customFormat="1" ht="15" x14ac:dyDescent="0.25">
      <c r="A14" s="254" t="s">
        <v>60</v>
      </c>
      <c r="B14" s="176">
        <v>1589</v>
      </c>
      <c r="C14" s="305">
        <v>228661042.56299999</v>
      </c>
      <c r="D14" s="245">
        <v>5</v>
      </c>
      <c r="E14" s="486">
        <v>0</v>
      </c>
      <c r="F14" s="245"/>
      <c r="G14" s="307"/>
    </row>
    <row r="15" spans="1:7" s="128" customFormat="1" ht="15" x14ac:dyDescent="0.25">
      <c r="A15" s="254" t="s">
        <v>61</v>
      </c>
      <c r="B15" s="176">
        <v>278</v>
      </c>
      <c r="C15" s="305">
        <v>4340649.8820000002</v>
      </c>
      <c r="D15" s="245"/>
      <c r="E15" s="487"/>
      <c r="F15" s="245">
        <v>1</v>
      </c>
      <c r="G15" s="307">
        <v>0</v>
      </c>
    </row>
    <row r="16" spans="1:7" s="128" customFormat="1" ht="14.25" customHeight="1" x14ac:dyDescent="0.25">
      <c r="A16" s="254" t="s">
        <v>62</v>
      </c>
      <c r="B16" s="176">
        <v>11783</v>
      </c>
      <c r="C16" s="305">
        <v>244078721.743</v>
      </c>
      <c r="D16" s="245">
        <v>2</v>
      </c>
      <c r="E16" s="307">
        <v>0</v>
      </c>
      <c r="F16" s="245">
        <v>20</v>
      </c>
      <c r="G16" s="307">
        <v>50826.286999999997</v>
      </c>
    </row>
    <row r="17" spans="1:7" s="128" customFormat="1" ht="15" x14ac:dyDescent="0.25">
      <c r="A17" s="254" t="s">
        <v>219</v>
      </c>
      <c r="B17" s="176">
        <v>25610</v>
      </c>
      <c r="C17" s="305">
        <v>256793819.96000001</v>
      </c>
      <c r="D17" s="245">
        <v>9</v>
      </c>
      <c r="E17" s="307">
        <v>32385.829000000002</v>
      </c>
      <c r="F17" s="245">
        <v>74</v>
      </c>
      <c r="G17" s="307">
        <v>65747.061000000002</v>
      </c>
    </row>
    <row r="18" spans="1:7" s="128" customFormat="1" ht="15" x14ac:dyDescent="0.25">
      <c r="A18" s="254" t="s">
        <v>121</v>
      </c>
      <c r="B18" s="176">
        <v>54</v>
      </c>
      <c r="C18" s="305">
        <v>263700.28100000002</v>
      </c>
      <c r="D18" s="386"/>
      <c r="E18" s="385"/>
      <c r="F18" s="245"/>
      <c r="G18" s="307"/>
    </row>
    <row r="19" spans="1:7" s="128" customFormat="1" ht="14.25" customHeight="1" x14ac:dyDescent="0.25">
      <c r="A19" s="254" t="s">
        <v>220</v>
      </c>
      <c r="B19" s="176">
        <v>411</v>
      </c>
      <c r="C19" s="305">
        <v>192877995.68900001</v>
      </c>
      <c r="D19" s="245">
        <v>8</v>
      </c>
      <c r="E19" s="307">
        <v>85455</v>
      </c>
      <c r="F19" s="245"/>
      <c r="G19" s="307"/>
    </row>
    <row r="20" spans="1:7" s="128" customFormat="1" ht="13.5" customHeight="1" x14ac:dyDescent="0.25">
      <c r="A20" s="254" t="s">
        <v>63</v>
      </c>
      <c r="B20" s="176">
        <v>29476</v>
      </c>
      <c r="C20" s="305">
        <v>424650651.90499997</v>
      </c>
      <c r="D20" s="245">
        <v>14</v>
      </c>
      <c r="E20" s="307">
        <v>48779.65</v>
      </c>
      <c r="F20" s="245">
        <v>155</v>
      </c>
      <c r="G20" s="307">
        <v>122249.442</v>
      </c>
    </row>
    <row r="21" spans="1:7" s="128" customFormat="1" ht="15" x14ac:dyDescent="0.25">
      <c r="A21" s="254" t="s">
        <v>221</v>
      </c>
      <c r="B21" s="176">
        <v>1411</v>
      </c>
      <c r="C21" s="305">
        <v>78350151.656000003</v>
      </c>
      <c r="D21" s="245">
        <v>34</v>
      </c>
      <c r="E21" s="307">
        <v>2181110.15</v>
      </c>
      <c r="F21" s="245"/>
      <c r="G21" s="307"/>
    </row>
    <row r="22" spans="1:7" s="128" customFormat="1" ht="15" x14ac:dyDescent="0.25">
      <c r="A22" s="254" t="s">
        <v>64</v>
      </c>
      <c r="B22" s="176">
        <v>79</v>
      </c>
      <c r="C22" s="307">
        <v>8165486</v>
      </c>
      <c r="D22" s="382"/>
      <c r="E22" s="382"/>
      <c r="F22" s="245">
        <v>1</v>
      </c>
      <c r="G22" s="307">
        <v>0</v>
      </c>
    </row>
    <row r="23" spans="1:7" s="128" customFormat="1" ht="15" x14ac:dyDescent="0.25">
      <c r="A23" s="254" t="s">
        <v>222</v>
      </c>
      <c r="B23" s="176">
        <v>6057</v>
      </c>
      <c r="C23" s="305">
        <v>151128504.766</v>
      </c>
      <c r="D23" s="245">
        <v>23</v>
      </c>
      <c r="E23" s="307">
        <v>39520.822</v>
      </c>
      <c r="F23" s="245"/>
      <c r="G23" s="307"/>
    </row>
    <row r="24" spans="1:7" s="128" customFormat="1" ht="15" x14ac:dyDescent="0.25">
      <c r="A24" s="254" t="s">
        <v>65</v>
      </c>
      <c r="B24" s="176">
        <v>15269</v>
      </c>
      <c r="C24" s="305">
        <v>308799387.74900001</v>
      </c>
      <c r="D24" s="245">
        <v>20</v>
      </c>
      <c r="E24" s="307">
        <v>12087.243</v>
      </c>
      <c r="F24" s="245">
        <v>37</v>
      </c>
      <c r="G24" s="307">
        <v>29145.653999999999</v>
      </c>
    </row>
    <row r="25" spans="1:7" s="128" customFormat="1" ht="15.75" thickBot="1" x14ac:dyDescent="0.3">
      <c r="A25" s="255" t="s">
        <v>66</v>
      </c>
      <c r="B25" s="346">
        <v>147</v>
      </c>
      <c r="C25" s="341">
        <v>1455817.406</v>
      </c>
      <c r="D25" s="346">
        <v>5</v>
      </c>
      <c r="E25" s="355">
        <v>881.04</v>
      </c>
      <c r="F25" s="346"/>
      <c r="G25" s="355"/>
    </row>
    <row r="26" spans="1:7" s="128" customFormat="1" ht="15.75" thickBot="1" x14ac:dyDescent="0.3">
      <c r="A26" s="264" t="s">
        <v>1</v>
      </c>
      <c r="B26" s="336">
        <f>SUM(B4:B25)</f>
        <v>188062</v>
      </c>
      <c r="C26" s="337">
        <f>SUM(C4:C25)</f>
        <v>2322032490.8089995</v>
      </c>
      <c r="D26" s="338">
        <f>SUM(D4:D25)</f>
        <v>2621</v>
      </c>
      <c r="E26" s="339">
        <f>SUM(E4:E25)</f>
        <v>61258186.504000001</v>
      </c>
      <c r="F26" s="338">
        <f>SUBTOTAL(109,F4:F25)</f>
        <v>447</v>
      </c>
      <c r="G26" s="339">
        <f>SUBTOTAL(109,G4:G25)</f>
        <v>338414.49199999997</v>
      </c>
    </row>
    <row r="27" spans="1:7" s="109" customFormat="1" ht="15" x14ac:dyDescent="0.25">
      <c r="A27" s="183"/>
      <c r="B27" s="184"/>
      <c r="C27" s="185"/>
      <c r="D27" s="186"/>
      <c r="E27" s="187"/>
    </row>
    <row r="28" spans="1:7" s="109" customFormat="1" ht="15" x14ac:dyDescent="0.25">
      <c r="A28" s="109" t="s">
        <v>143</v>
      </c>
      <c r="B28" s="184"/>
      <c r="C28" s="185"/>
      <c r="D28" s="186"/>
      <c r="E28" s="187"/>
    </row>
    <row r="29" spans="1:7" s="109" customFormat="1" ht="15" x14ac:dyDescent="0.25">
      <c r="A29" s="109" t="s">
        <v>434</v>
      </c>
      <c r="B29" s="184"/>
      <c r="C29" s="185"/>
      <c r="D29" s="186"/>
      <c r="E29" s="187"/>
    </row>
    <row r="30" spans="1:7" s="109" customFormat="1" ht="15" x14ac:dyDescent="0.25">
      <c r="A30" s="99" t="s">
        <v>252</v>
      </c>
      <c r="B30" s="184"/>
      <c r="C30" s="185"/>
      <c r="D30" s="186"/>
      <c r="E30" s="187"/>
    </row>
    <row r="31" spans="1:7" s="128" customFormat="1" ht="15" x14ac:dyDescent="0.25">
      <c r="A31" s="230" t="s">
        <v>253</v>
      </c>
      <c r="C31" s="188"/>
      <c r="D31" s="189"/>
      <c r="E31" s="190"/>
    </row>
    <row r="32" spans="1:7" s="128" customFormat="1" ht="15" x14ac:dyDescent="0.25">
      <c r="A32" s="99" t="s">
        <v>305</v>
      </c>
      <c r="C32" s="188"/>
      <c r="D32" s="189"/>
      <c r="E32" s="190"/>
    </row>
    <row r="33" spans="1:1" x14ac:dyDescent="0.2">
      <c r="A33" s="5"/>
    </row>
    <row r="34" spans="1:1" x14ac:dyDescent="0.2">
      <c r="A34" s="5"/>
    </row>
  </sheetData>
  <mergeCells count="1">
    <mergeCell ref="A1:E1"/>
  </mergeCells>
  <pageMargins left="0.7" right="0.7" top="0.75" bottom="0.75" header="0.3" footer="0.3"/>
  <pageSetup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H8" sqref="H8"/>
    </sheetView>
  </sheetViews>
  <sheetFormatPr defaultColWidth="9" defaultRowHeight="12.75" x14ac:dyDescent="0.2"/>
  <cols>
    <col min="1" max="1" width="38" style="5" customWidth="1"/>
    <col min="2" max="2" width="11" style="11" customWidth="1"/>
    <col min="3" max="3" width="16.625" style="5" customWidth="1"/>
    <col min="4" max="4" width="10.5" style="6" customWidth="1"/>
    <col min="5" max="5" width="16.75" style="8" customWidth="1"/>
    <col min="6" max="6" width="14.5" style="5" customWidth="1"/>
    <col min="7" max="7" width="13.125" style="5" customWidth="1"/>
    <col min="8" max="16384" width="9" style="5"/>
  </cols>
  <sheetData>
    <row r="1" spans="1:7" s="192" customFormat="1" ht="18.75" x14ac:dyDescent="0.3">
      <c r="A1" s="148" t="s">
        <v>342</v>
      </c>
      <c r="B1" s="191"/>
      <c r="D1" s="193"/>
      <c r="E1" s="194"/>
    </row>
    <row r="2" spans="1:7" ht="15" customHeight="1" thickBot="1" x14ac:dyDescent="0.25">
      <c r="A2" s="2"/>
      <c r="E2" s="44"/>
    </row>
    <row r="3" spans="1:7" s="99" customFormat="1" ht="60.75" thickBot="1" x14ac:dyDescent="0.3">
      <c r="A3" s="265" t="s">
        <v>299</v>
      </c>
      <c r="B3" s="258" t="s">
        <v>241</v>
      </c>
      <c r="C3" s="443" t="s">
        <v>304</v>
      </c>
      <c r="D3" s="258" t="s">
        <v>67</v>
      </c>
      <c r="E3" s="445" t="s">
        <v>306</v>
      </c>
      <c r="F3" s="576" t="s">
        <v>307</v>
      </c>
      <c r="G3" s="576" t="s">
        <v>282</v>
      </c>
    </row>
    <row r="4" spans="1:7" s="99" customFormat="1" ht="15" x14ac:dyDescent="0.25">
      <c r="A4" s="251" t="s">
        <v>80</v>
      </c>
      <c r="B4" s="176">
        <v>115436.649</v>
      </c>
      <c r="C4" s="307">
        <v>0</v>
      </c>
      <c r="D4" s="176">
        <v>21135.851999999999</v>
      </c>
      <c r="E4" s="307">
        <v>3037536.68</v>
      </c>
      <c r="F4" s="176"/>
      <c r="G4" s="314"/>
    </row>
    <row r="5" spans="1:7" s="99" customFormat="1" ht="15" x14ac:dyDescent="0.25">
      <c r="A5" s="251" t="s">
        <v>83</v>
      </c>
      <c r="B5" s="176">
        <v>7305.9070000000002</v>
      </c>
      <c r="C5" s="307">
        <v>0</v>
      </c>
      <c r="D5" s="176">
        <v>1543.4369999999999</v>
      </c>
      <c r="E5" s="307">
        <v>3141714</v>
      </c>
      <c r="F5" s="176"/>
      <c r="G5" s="314"/>
    </row>
    <row r="6" spans="1:7" s="99" customFormat="1" ht="15" x14ac:dyDescent="0.25">
      <c r="A6" s="251" t="s">
        <v>84</v>
      </c>
      <c r="B6" s="176">
        <v>697024.72499999998</v>
      </c>
      <c r="C6" s="307">
        <v>2979135</v>
      </c>
      <c r="D6" s="176">
        <v>9143.5879999999997</v>
      </c>
      <c r="E6" s="307">
        <v>4230887</v>
      </c>
      <c r="F6" s="176">
        <v>1494202.54</v>
      </c>
      <c r="G6" s="314">
        <v>61620</v>
      </c>
    </row>
    <row r="7" spans="1:7" s="99" customFormat="1" ht="15" x14ac:dyDescent="0.25">
      <c r="A7" s="251" t="s">
        <v>85</v>
      </c>
      <c r="B7" s="176">
        <v>4324.2299999999996</v>
      </c>
      <c r="C7" s="307">
        <v>0</v>
      </c>
      <c r="D7" s="176">
        <v>1444.07</v>
      </c>
      <c r="E7" s="307">
        <v>160422.34</v>
      </c>
      <c r="F7" s="176"/>
      <c r="G7" s="314"/>
    </row>
    <row r="8" spans="1:7" s="99" customFormat="1" ht="15" x14ac:dyDescent="0.25">
      <c r="A8" s="251" t="s">
        <v>86</v>
      </c>
      <c r="B8" s="176">
        <v>76122.12</v>
      </c>
      <c r="C8" s="307">
        <v>8999219.4100000001</v>
      </c>
      <c r="D8" s="176">
        <v>5991.76</v>
      </c>
      <c r="E8" s="307">
        <v>13628318.390000001</v>
      </c>
      <c r="F8" s="176"/>
      <c r="G8" s="314"/>
    </row>
    <row r="9" spans="1:7" s="99" customFormat="1" ht="15" x14ac:dyDescent="0.25">
      <c r="A9" s="251" t="s">
        <v>88</v>
      </c>
      <c r="B9" s="176">
        <v>48134</v>
      </c>
      <c r="C9" s="307">
        <v>221592</v>
      </c>
      <c r="D9" s="176">
        <v>203</v>
      </c>
      <c r="E9" s="446">
        <v>0.01</v>
      </c>
      <c r="F9" s="176"/>
      <c r="G9" s="314"/>
    </row>
    <row r="10" spans="1:7" s="99" customFormat="1" ht="15" x14ac:dyDescent="0.25">
      <c r="A10" s="251" t="s">
        <v>89</v>
      </c>
      <c r="B10" s="176">
        <v>4477.5200000000004</v>
      </c>
      <c r="C10" s="307">
        <v>1570032.199</v>
      </c>
      <c r="D10" s="176">
        <v>1630.66</v>
      </c>
      <c r="E10" s="307">
        <v>607403.76500000001</v>
      </c>
      <c r="F10" s="176"/>
      <c r="G10" s="314"/>
    </row>
    <row r="11" spans="1:7" s="99" customFormat="1" ht="15" x14ac:dyDescent="0.25">
      <c r="A11" s="251" t="s">
        <v>91</v>
      </c>
      <c r="B11" s="176">
        <v>146768.402</v>
      </c>
      <c r="C11" s="307">
        <v>13920.58</v>
      </c>
      <c r="D11" s="176">
        <v>12.78</v>
      </c>
      <c r="E11" s="307">
        <v>1</v>
      </c>
      <c r="F11" s="176"/>
      <c r="G11" s="314"/>
    </row>
    <row r="12" spans="1:7" s="99" customFormat="1" ht="13.5" customHeight="1" x14ac:dyDescent="0.25">
      <c r="A12" s="251" t="s">
        <v>87</v>
      </c>
      <c r="B12" s="176">
        <v>2149764.6440000301</v>
      </c>
      <c r="C12" s="307">
        <v>642998.26899999997</v>
      </c>
      <c r="D12" s="176">
        <v>856.68200000000002</v>
      </c>
      <c r="E12" s="307">
        <v>607235.85900000005</v>
      </c>
      <c r="F12" s="176">
        <v>4121509.0460000001</v>
      </c>
      <c r="G12" s="314">
        <v>111099.27</v>
      </c>
    </row>
    <row r="13" spans="1:7" s="99" customFormat="1" ht="15" x14ac:dyDescent="0.25">
      <c r="A13" s="251" t="s">
        <v>93</v>
      </c>
      <c r="B13" s="176">
        <v>167.065</v>
      </c>
      <c r="C13" s="307">
        <v>57555</v>
      </c>
      <c r="D13" s="176"/>
      <c r="E13" s="446"/>
      <c r="F13" s="176"/>
      <c r="G13" s="314"/>
    </row>
    <row r="14" spans="1:7" s="99" customFormat="1" ht="15" x14ac:dyDescent="0.25">
      <c r="A14" s="251" t="s">
        <v>92</v>
      </c>
      <c r="B14" s="176">
        <v>49130.563999999897</v>
      </c>
      <c r="C14" s="307">
        <v>236147.53</v>
      </c>
      <c r="D14" s="176">
        <v>86533.790000000197</v>
      </c>
      <c r="E14" s="307">
        <v>11137793.560000001</v>
      </c>
      <c r="F14" s="176">
        <v>11916.449000000001</v>
      </c>
      <c r="G14" s="314">
        <v>0</v>
      </c>
    </row>
    <row r="15" spans="1:7" s="99" customFormat="1" ht="15" x14ac:dyDescent="0.25">
      <c r="A15" s="251" t="s">
        <v>94</v>
      </c>
      <c r="B15" s="176">
        <v>38685.370000000003</v>
      </c>
      <c r="C15" s="307">
        <v>98329859.329999998</v>
      </c>
      <c r="D15" s="176">
        <v>112.44</v>
      </c>
      <c r="E15" s="307">
        <v>5343257.13</v>
      </c>
      <c r="F15" s="176"/>
      <c r="G15" s="314"/>
    </row>
    <row r="16" spans="1:7" s="99" customFormat="1" ht="15" x14ac:dyDescent="0.25">
      <c r="A16" s="251" t="s">
        <v>35</v>
      </c>
      <c r="B16" s="176">
        <v>603.86</v>
      </c>
      <c r="C16" s="307">
        <v>800469.46</v>
      </c>
      <c r="D16" s="176">
        <v>18.87</v>
      </c>
      <c r="E16" s="307">
        <v>107798.04</v>
      </c>
      <c r="F16" s="176"/>
      <c r="G16" s="314"/>
    </row>
    <row r="17" spans="1:7" s="99" customFormat="1" ht="15" x14ac:dyDescent="0.25">
      <c r="A17" s="251" t="s">
        <v>36</v>
      </c>
      <c r="B17" s="176">
        <v>3759.81</v>
      </c>
      <c r="C17" s="307">
        <v>12427506.869999999</v>
      </c>
      <c r="D17" s="176">
        <v>328.75</v>
      </c>
      <c r="E17" s="307">
        <v>6009015.2000000002</v>
      </c>
      <c r="F17" s="176"/>
      <c r="G17" s="314"/>
    </row>
    <row r="18" spans="1:7" s="99" customFormat="1" ht="15.75" thickBot="1" x14ac:dyDescent="0.3">
      <c r="A18" s="251" t="s">
        <v>37</v>
      </c>
      <c r="B18" s="176">
        <v>122818.655</v>
      </c>
      <c r="C18" s="307">
        <v>7072006</v>
      </c>
      <c r="D18" s="176">
        <v>191.482</v>
      </c>
      <c r="E18" s="307">
        <v>94326</v>
      </c>
      <c r="F18" s="176">
        <v>56547</v>
      </c>
      <c r="G18" s="314">
        <v>0</v>
      </c>
    </row>
    <row r="19" spans="1:7" s="99" customFormat="1" ht="15.75" thickBot="1" x14ac:dyDescent="0.3">
      <c r="A19" s="265" t="s">
        <v>1</v>
      </c>
      <c r="B19" s="259">
        <f t="shared" ref="B19:G19" si="0">SUM(B4:B18)</f>
        <v>3464523.5210000295</v>
      </c>
      <c r="C19" s="444">
        <f t="shared" si="0"/>
        <v>133350441.648</v>
      </c>
      <c r="D19" s="259">
        <f t="shared" si="0"/>
        <v>129147.16100000021</v>
      </c>
      <c r="E19" s="444">
        <f t="shared" si="0"/>
        <v>48105708.974000007</v>
      </c>
      <c r="F19" s="259">
        <f t="shared" si="0"/>
        <v>5684175.0350000001</v>
      </c>
      <c r="G19" s="444">
        <f t="shared" si="0"/>
        <v>172719.27000000002</v>
      </c>
    </row>
    <row r="20" spans="1:7" s="99" customFormat="1" ht="15" x14ac:dyDescent="0.25">
      <c r="A20" s="109"/>
      <c r="B20" s="112"/>
      <c r="D20" s="178"/>
      <c r="E20" s="167"/>
    </row>
    <row r="21" spans="1:7" s="99" customFormat="1" ht="15" x14ac:dyDescent="0.25">
      <c r="A21" s="109" t="s">
        <v>143</v>
      </c>
      <c r="B21" s="112"/>
      <c r="D21" s="178"/>
      <c r="E21" s="167"/>
    </row>
    <row r="22" spans="1:7" s="99" customFormat="1" ht="15" x14ac:dyDescent="0.25">
      <c r="A22" s="109" t="s">
        <v>434</v>
      </c>
      <c r="B22" s="112"/>
      <c r="D22" s="178"/>
      <c r="E22" s="167"/>
    </row>
    <row r="23" spans="1:7" s="99" customFormat="1" ht="15" x14ac:dyDescent="0.25">
      <c r="A23" s="99" t="s">
        <v>252</v>
      </c>
      <c r="B23" s="112"/>
      <c r="D23" s="178"/>
      <c r="E23" s="167"/>
    </row>
    <row r="24" spans="1:7" s="99" customFormat="1" ht="29.25" customHeight="1" x14ac:dyDescent="0.25">
      <c r="A24" s="676" t="s">
        <v>308</v>
      </c>
      <c r="B24" s="676"/>
      <c r="C24" s="676"/>
      <c r="D24" s="676"/>
      <c r="E24" s="676"/>
    </row>
    <row r="25" spans="1:7" s="1" customFormat="1" ht="109.5" customHeight="1" x14ac:dyDescent="0.25">
      <c r="A25" s="669" t="s">
        <v>258</v>
      </c>
      <c r="B25" s="669"/>
      <c r="C25" s="669"/>
      <c r="D25" s="669"/>
      <c r="E25" s="669"/>
      <c r="F25" s="283"/>
    </row>
  </sheetData>
  <mergeCells count="2">
    <mergeCell ref="A24:E24"/>
    <mergeCell ref="A25:E25"/>
  </mergeCells>
  <pageMargins left="0.7" right="0.7" top="0.75" bottom="0.75" header="0.3" footer="0.3"/>
  <pageSetup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Normal="100" workbookViewId="0">
      <selection sqref="A1:D1"/>
    </sheetView>
  </sheetViews>
  <sheetFormatPr defaultColWidth="9" defaultRowHeight="12.75" x14ac:dyDescent="0.2"/>
  <cols>
    <col min="1" max="1" width="19.875" style="5" bestFit="1" customWidth="1"/>
    <col min="2" max="2" width="13.375" style="11" bestFit="1" customWidth="1"/>
    <col min="3" max="3" width="12.125" style="29" bestFit="1" customWidth="1"/>
    <col min="4" max="4" width="12.875" style="38" customWidth="1"/>
    <col min="5" max="5" width="13.375" style="5" customWidth="1"/>
    <col min="6" max="7" width="9" style="5"/>
    <col min="8" max="8" width="10.125" style="5" bestFit="1" customWidth="1"/>
    <col min="9" max="16384" width="9" style="5"/>
  </cols>
  <sheetData>
    <row r="1" spans="1:5" s="138" customFormat="1" ht="42.75" customHeight="1" x14ac:dyDescent="0.3">
      <c r="A1" s="675" t="s">
        <v>343</v>
      </c>
      <c r="B1" s="675"/>
      <c r="C1" s="675"/>
      <c r="D1" s="675"/>
    </row>
    <row r="2" spans="1:5" s="1" customFormat="1" ht="15" customHeight="1" x14ac:dyDescent="0.25">
      <c r="A2" s="293"/>
      <c r="B2" s="294"/>
      <c r="C2" s="280"/>
      <c r="D2" s="295"/>
    </row>
    <row r="3" spans="1:5" s="101" customFormat="1" ht="45.75" thickBot="1" x14ac:dyDescent="0.3">
      <c r="A3" s="356" t="s">
        <v>238</v>
      </c>
      <c r="B3" s="195" t="s">
        <v>241</v>
      </c>
      <c r="C3" s="195" t="s">
        <v>67</v>
      </c>
      <c r="D3" s="258" t="s">
        <v>310</v>
      </c>
      <c r="E3" s="173" t="s">
        <v>8</v>
      </c>
    </row>
    <row r="4" spans="1:5" s="99" customFormat="1" ht="15" x14ac:dyDescent="0.25">
      <c r="A4" s="266" t="s">
        <v>163</v>
      </c>
      <c r="B4" s="302">
        <v>2932.4650000000001</v>
      </c>
      <c r="C4" s="302">
        <v>1649.4690000000001</v>
      </c>
      <c r="D4" s="302"/>
      <c r="E4" s="112">
        <v>4581.9340000000002</v>
      </c>
    </row>
    <row r="5" spans="1:5" s="99" customFormat="1" ht="15" x14ac:dyDescent="0.25">
      <c r="A5" s="267" t="s">
        <v>164</v>
      </c>
      <c r="B5" s="302">
        <v>52716.082000000002</v>
      </c>
      <c r="C5" s="302">
        <v>3736.7080000000201</v>
      </c>
      <c r="D5" s="302">
        <v>7834.8959999999997</v>
      </c>
      <c r="E5" s="112">
        <v>64287.686000000002</v>
      </c>
    </row>
    <row r="6" spans="1:5" s="115" customFormat="1" ht="15" x14ac:dyDescent="0.25">
      <c r="A6" s="267" t="s">
        <v>165</v>
      </c>
      <c r="B6" s="302">
        <v>145941.43599999999</v>
      </c>
      <c r="C6" s="302">
        <v>1428.3389999999999</v>
      </c>
      <c r="D6" s="302">
        <v>867295.8</v>
      </c>
      <c r="E6" s="112">
        <v>1014665.575</v>
      </c>
    </row>
    <row r="7" spans="1:5" s="115" customFormat="1" ht="15" x14ac:dyDescent="0.25">
      <c r="A7" s="267" t="s">
        <v>166</v>
      </c>
      <c r="B7" s="302">
        <v>2768.72</v>
      </c>
      <c r="C7" s="302">
        <v>3959.951</v>
      </c>
      <c r="D7" s="302"/>
      <c r="E7" s="112">
        <v>6728.6710000000003</v>
      </c>
    </row>
    <row r="8" spans="1:5" s="115" customFormat="1" ht="15" x14ac:dyDescent="0.25">
      <c r="A8" s="267" t="s">
        <v>167</v>
      </c>
      <c r="B8" s="302">
        <v>281236.95699999999</v>
      </c>
      <c r="C8" s="302">
        <v>3196.5929999999998</v>
      </c>
      <c r="D8" s="302">
        <v>371044.81</v>
      </c>
      <c r="E8" s="112">
        <v>655478.36</v>
      </c>
    </row>
    <row r="9" spans="1:5" s="115" customFormat="1" ht="15" x14ac:dyDescent="0.25">
      <c r="A9" s="267" t="s">
        <v>168</v>
      </c>
      <c r="B9" s="302">
        <v>114932.091</v>
      </c>
      <c r="C9" s="302">
        <v>35505.440000000002</v>
      </c>
      <c r="D9" s="302">
        <v>218311.43299999999</v>
      </c>
      <c r="E9" s="112">
        <v>368748.96399999998</v>
      </c>
    </row>
    <row r="10" spans="1:5" s="115" customFormat="1" ht="15" x14ac:dyDescent="0.25">
      <c r="A10" s="267" t="s">
        <v>169</v>
      </c>
      <c r="B10" s="302">
        <v>548.43499999999995</v>
      </c>
      <c r="C10" s="302">
        <v>417.577</v>
      </c>
      <c r="D10" s="302"/>
      <c r="E10" s="112">
        <v>966.01199999999994</v>
      </c>
    </row>
    <row r="11" spans="1:5" s="115" customFormat="1" ht="15" x14ac:dyDescent="0.25">
      <c r="A11" s="267" t="s">
        <v>170</v>
      </c>
      <c r="B11" s="302">
        <v>93.57</v>
      </c>
      <c r="C11" s="302">
        <v>18.192</v>
      </c>
      <c r="D11" s="302"/>
      <c r="E11" s="112">
        <v>111.762</v>
      </c>
    </row>
    <row r="12" spans="1:5" s="115" customFormat="1" ht="15" x14ac:dyDescent="0.25">
      <c r="A12" s="267" t="s">
        <v>269</v>
      </c>
      <c r="B12" s="302">
        <v>1435.17</v>
      </c>
      <c r="C12" s="302">
        <v>76.754999999999995</v>
      </c>
      <c r="D12" s="302"/>
      <c r="E12" s="112">
        <v>1511.925</v>
      </c>
    </row>
    <row r="13" spans="1:5" s="115" customFormat="1" ht="15" x14ac:dyDescent="0.25">
      <c r="A13" s="267" t="s">
        <v>171</v>
      </c>
      <c r="B13" s="302">
        <v>90368.978000000003</v>
      </c>
      <c r="C13" s="302">
        <v>2970.3009999999999</v>
      </c>
      <c r="D13" s="302">
        <v>56576.37</v>
      </c>
      <c r="E13" s="112">
        <v>149915.649</v>
      </c>
    </row>
    <row r="14" spans="1:5" s="115" customFormat="1" ht="15" x14ac:dyDescent="0.25">
      <c r="A14" s="267" t="s">
        <v>172</v>
      </c>
      <c r="B14" s="302">
        <v>5929.3890000000001</v>
      </c>
      <c r="C14" s="302">
        <v>1016.761</v>
      </c>
      <c r="D14" s="302"/>
      <c r="E14" s="112">
        <v>6946.15</v>
      </c>
    </row>
    <row r="15" spans="1:5" s="115" customFormat="1" ht="15" x14ac:dyDescent="0.25">
      <c r="A15" s="267" t="s">
        <v>173</v>
      </c>
      <c r="B15" s="302">
        <v>1281.029</v>
      </c>
      <c r="C15" s="302">
        <v>1278.1400000000001</v>
      </c>
      <c r="D15" s="302">
        <v>1</v>
      </c>
      <c r="E15" s="112">
        <v>2560.1689999999999</v>
      </c>
    </row>
    <row r="16" spans="1:5" s="115" customFormat="1" ht="15" x14ac:dyDescent="0.25">
      <c r="A16" s="267" t="s">
        <v>174</v>
      </c>
      <c r="B16" s="302">
        <v>243793.103</v>
      </c>
      <c r="C16" s="302">
        <v>1778.6279999999999</v>
      </c>
      <c r="D16" s="302">
        <v>635764.54</v>
      </c>
      <c r="E16" s="112">
        <v>881336.27099999995</v>
      </c>
    </row>
    <row r="17" spans="1:5" s="115" customFormat="1" ht="15" x14ac:dyDescent="0.25">
      <c r="A17" s="267" t="s">
        <v>175</v>
      </c>
      <c r="B17" s="302">
        <v>12579.208000000001</v>
      </c>
      <c r="C17" s="302">
        <v>2728.9029999999998</v>
      </c>
      <c r="D17" s="302"/>
      <c r="E17" s="112">
        <v>15308.111000000001</v>
      </c>
    </row>
    <row r="18" spans="1:5" s="115" customFormat="1" ht="15" x14ac:dyDescent="0.25">
      <c r="A18" s="267" t="s">
        <v>176</v>
      </c>
      <c r="B18" s="302">
        <v>2119.7939999999999</v>
      </c>
      <c r="C18" s="302">
        <v>1006.998</v>
      </c>
      <c r="D18" s="302"/>
      <c r="E18" s="112">
        <v>3126.7919999999999</v>
      </c>
    </row>
    <row r="19" spans="1:5" s="115" customFormat="1" ht="15" x14ac:dyDescent="0.25">
      <c r="A19" s="267" t="s">
        <v>177</v>
      </c>
      <c r="B19" s="302">
        <v>1492.5709999999999</v>
      </c>
      <c r="C19" s="302">
        <v>1027.518</v>
      </c>
      <c r="D19" s="302"/>
      <c r="E19" s="112">
        <v>2520.0889999999999</v>
      </c>
    </row>
    <row r="20" spans="1:5" s="115" customFormat="1" ht="15" x14ac:dyDescent="0.25">
      <c r="A20" s="267" t="s">
        <v>178</v>
      </c>
      <c r="B20" s="302">
        <v>97736.56</v>
      </c>
      <c r="C20" s="302">
        <v>864.34</v>
      </c>
      <c r="D20" s="302"/>
      <c r="E20" s="112">
        <v>98600.9</v>
      </c>
    </row>
    <row r="21" spans="1:5" s="115" customFormat="1" ht="15" x14ac:dyDescent="0.25">
      <c r="A21" s="267" t="s">
        <v>179</v>
      </c>
      <c r="B21" s="302">
        <v>6469.64</v>
      </c>
      <c r="C21" s="302">
        <v>899.23299999999995</v>
      </c>
      <c r="D21" s="302"/>
      <c r="E21" s="112">
        <v>7368.8729999999996</v>
      </c>
    </row>
    <row r="22" spans="1:5" s="115" customFormat="1" ht="15" x14ac:dyDescent="0.25">
      <c r="A22" s="267" t="s">
        <v>180</v>
      </c>
      <c r="B22" s="302">
        <v>6690.1180000000004</v>
      </c>
      <c r="C22" s="302">
        <v>1810.43</v>
      </c>
      <c r="D22" s="302">
        <v>19</v>
      </c>
      <c r="E22" s="112">
        <v>8519.5480000000007</v>
      </c>
    </row>
    <row r="23" spans="1:5" s="115" customFormat="1" ht="15" x14ac:dyDescent="0.25">
      <c r="A23" s="267" t="s">
        <v>181</v>
      </c>
      <c r="B23" s="302">
        <v>1934.75</v>
      </c>
      <c r="C23" s="302">
        <v>4168.8879999999999</v>
      </c>
      <c r="D23" s="302"/>
      <c r="E23" s="112">
        <v>6103.6379999999999</v>
      </c>
    </row>
    <row r="24" spans="1:5" s="115" customFormat="1" ht="15" x14ac:dyDescent="0.25">
      <c r="A24" s="267" t="s">
        <v>182</v>
      </c>
      <c r="B24" s="302">
        <v>14177.66</v>
      </c>
      <c r="C24" s="302">
        <v>404.78899999999999</v>
      </c>
      <c r="D24" s="302"/>
      <c r="E24" s="112">
        <v>14582.449000000001</v>
      </c>
    </row>
    <row r="25" spans="1:5" s="115" customFormat="1" ht="15" x14ac:dyDescent="0.25">
      <c r="A25" s="267" t="s">
        <v>183</v>
      </c>
      <c r="B25" s="302">
        <v>2557.8519999999999</v>
      </c>
      <c r="C25" s="302">
        <v>1612.79</v>
      </c>
      <c r="D25" s="302">
        <v>20</v>
      </c>
      <c r="E25" s="112">
        <v>4190.6419999999998</v>
      </c>
    </row>
    <row r="26" spans="1:5" s="115" customFormat="1" ht="15" x14ac:dyDescent="0.25">
      <c r="A26" s="267" t="s">
        <v>184</v>
      </c>
      <c r="B26" s="302">
        <v>3992.8960000000002</v>
      </c>
      <c r="C26" s="302">
        <v>1724.192</v>
      </c>
      <c r="D26" s="302"/>
      <c r="E26" s="112">
        <v>5717.0879999999997</v>
      </c>
    </row>
    <row r="27" spans="1:5" s="115" customFormat="1" ht="15" x14ac:dyDescent="0.25">
      <c r="A27" s="267" t="s">
        <v>185</v>
      </c>
      <c r="B27" s="302">
        <v>10785.768</v>
      </c>
      <c r="C27" s="302">
        <v>3165.154</v>
      </c>
      <c r="D27" s="302"/>
      <c r="E27" s="112">
        <v>13950.922</v>
      </c>
    </row>
    <row r="28" spans="1:5" s="115" customFormat="1" ht="15" x14ac:dyDescent="0.25">
      <c r="A28" s="267" t="s">
        <v>186</v>
      </c>
      <c r="B28" s="302">
        <v>23495.713</v>
      </c>
      <c r="C28" s="302">
        <v>2134.7660000000001</v>
      </c>
      <c r="D28" s="302"/>
      <c r="E28" s="112">
        <v>25630.478999999999</v>
      </c>
    </row>
    <row r="29" spans="1:5" s="115" customFormat="1" ht="15" x14ac:dyDescent="0.25">
      <c r="A29" s="267" t="s">
        <v>187</v>
      </c>
      <c r="B29" s="302">
        <v>8491.3279999999995</v>
      </c>
      <c r="C29" s="302">
        <v>749.13999999999896</v>
      </c>
      <c r="D29" s="302"/>
      <c r="E29" s="112">
        <v>9240.4680000000008</v>
      </c>
    </row>
    <row r="30" spans="1:5" s="115" customFormat="1" ht="15" x14ac:dyDescent="0.25">
      <c r="A30" s="267" t="s">
        <v>188</v>
      </c>
      <c r="B30" s="302">
        <v>116775.511</v>
      </c>
      <c r="C30" s="302">
        <v>2188.0880000000002</v>
      </c>
      <c r="D30" s="302">
        <v>171811.36</v>
      </c>
      <c r="E30" s="112">
        <v>290774.95899999997</v>
      </c>
    </row>
    <row r="31" spans="1:5" s="115" customFormat="1" ht="15" x14ac:dyDescent="0.25">
      <c r="A31" s="267" t="s">
        <v>189</v>
      </c>
      <c r="B31" s="302">
        <v>103000.89200000001</v>
      </c>
      <c r="C31" s="302">
        <v>1074.143</v>
      </c>
      <c r="D31" s="302">
        <v>6875.74</v>
      </c>
      <c r="E31" s="112">
        <v>110950.77499999999</v>
      </c>
    </row>
    <row r="32" spans="1:5" s="115" customFormat="1" ht="15" x14ac:dyDescent="0.25">
      <c r="A32" s="267" t="s">
        <v>190</v>
      </c>
      <c r="B32" s="302">
        <v>76631.125</v>
      </c>
      <c r="C32" s="302">
        <v>725.31899999999996</v>
      </c>
      <c r="D32" s="302">
        <v>1653352.071</v>
      </c>
      <c r="E32" s="112">
        <v>1730708.5149999999</v>
      </c>
    </row>
    <row r="33" spans="1:5" s="115" customFormat="1" ht="15" x14ac:dyDescent="0.25">
      <c r="A33" s="267" t="s">
        <v>191</v>
      </c>
      <c r="B33" s="302">
        <v>2185.3159999999998</v>
      </c>
      <c r="C33" s="302">
        <v>235.11199999999999</v>
      </c>
      <c r="D33" s="302"/>
      <c r="E33" s="112">
        <v>2420.4279999999999</v>
      </c>
    </row>
    <row r="34" spans="1:5" s="115" customFormat="1" ht="15" x14ac:dyDescent="0.25">
      <c r="A34" s="267" t="s">
        <v>192</v>
      </c>
      <c r="B34" s="302">
        <v>8530.616</v>
      </c>
      <c r="C34" s="302">
        <v>526.75699999999995</v>
      </c>
      <c r="D34" s="302"/>
      <c r="E34" s="112">
        <v>9057.3729999999996</v>
      </c>
    </row>
    <row r="35" spans="1:5" s="115" customFormat="1" ht="15" x14ac:dyDescent="0.25">
      <c r="A35" s="267" t="s">
        <v>193</v>
      </c>
      <c r="B35" s="302">
        <v>287249.59999999998</v>
      </c>
      <c r="C35" s="302">
        <v>4691.683</v>
      </c>
      <c r="D35" s="302">
        <v>108000.02</v>
      </c>
      <c r="E35" s="112">
        <v>399941.30300000001</v>
      </c>
    </row>
    <row r="36" spans="1:5" s="115" customFormat="1" ht="15" x14ac:dyDescent="0.25">
      <c r="A36" s="267" t="s">
        <v>194</v>
      </c>
      <c r="B36" s="302">
        <v>19010.432000000001</v>
      </c>
      <c r="C36" s="302">
        <v>754.70600000000002</v>
      </c>
      <c r="D36" s="302"/>
      <c r="E36" s="112">
        <v>19765.137999999999</v>
      </c>
    </row>
    <row r="37" spans="1:5" s="115" customFormat="1" ht="15" x14ac:dyDescent="0.25">
      <c r="A37" s="267" t="s">
        <v>195</v>
      </c>
      <c r="B37" s="302">
        <v>3345.1480000000001</v>
      </c>
      <c r="C37" s="302">
        <v>1037.9770000000001</v>
      </c>
      <c r="D37" s="302">
        <v>0.02</v>
      </c>
      <c r="E37" s="112">
        <v>4383.1450000000004</v>
      </c>
    </row>
    <row r="38" spans="1:5" s="115" customFormat="1" ht="15" x14ac:dyDescent="0.25">
      <c r="A38" s="267" t="s">
        <v>196</v>
      </c>
      <c r="B38" s="302">
        <v>132428.24299999999</v>
      </c>
      <c r="C38" s="302">
        <v>1562.069</v>
      </c>
      <c r="D38" s="302">
        <v>930.3</v>
      </c>
      <c r="E38" s="112">
        <v>134920.61199999999</v>
      </c>
    </row>
    <row r="39" spans="1:5" s="115" customFormat="1" ht="15" x14ac:dyDescent="0.25">
      <c r="A39" s="267" t="s">
        <v>197</v>
      </c>
      <c r="B39" s="302">
        <v>14024.210999999999</v>
      </c>
      <c r="C39" s="302">
        <v>1435.1869999999999</v>
      </c>
      <c r="D39" s="302"/>
      <c r="E39" s="112">
        <v>15459.397999999999</v>
      </c>
    </row>
    <row r="40" spans="1:5" s="115" customFormat="1" ht="15" x14ac:dyDescent="0.25">
      <c r="A40" s="267" t="s">
        <v>198</v>
      </c>
      <c r="B40" s="302">
        <v>102905.70299999999</v>
      </c>
      <c r="C40" s="302">
        <v>2942.9340000000002</v>
      </c>
      <c r="D40" s="302">
        <v>286</v>
      </c>
      <c r="E40" s="112">
        <v>106134.637</v>
      </c>
    </row>
    <row r="41" spans="1:5" s="115" customFormat="1" ht="15" x14ac:dyDescent="0.25">
      <c r="A41" s="267" t="s">
        <v>199</v>
      </c>
      <c r="B41" s="302">
        <v>44149.726000000002</v>
      </c>
      <c r="C41" s="302">
        <v>1293.0820000000001</v>
      </c>
      <c r="D41" s="302">
        <v>67270.83</v>
      </c>
      <c r="E41" s="112">
        <v>112713.63800000001</v>
      </c>
    </row>
    <row r="42" spans="1:5" s="115" customFormat="1" ht="15" x14ac:dyDescent="0.25">
      <c r="A42" s="267" t="s">
        <v>200</v>
      </c>
      <c r="B42" s="302">
        <v>10324.540000000001</v>
      </c>
      <c r="C42" s="302">
        <v>2000.7449999999999</v>
      </c>
      <c r="D42" s="302"/>
      <c r="E42" s="112">
        <v>12325.285</v>
      </c>
    </row>
    <row r="43" spans="1:5" s="115" customFormat="1" ht="15" x14ac:dyDescent="0.25">
      <c r="A43" s="267" t="s">
        <v>201</v>
      </c>
      <c r="B43" s="302">
        <v>97.32</v>
      </c>
      <c r="C43" s="302">
        <v>36.53</v>
      </c>
      <c r="D43" s="302"/>
      <c r="E43" s="112">
        <v>133.85</v>
      </c>
    </row>
    <row r="44" spans="1:5" s="115" customFormat="1" ht="15" x14ac:dyDescent="0.25">
      <c r="A44" s="267" t="s">
        <v>202</v>
      </c>
      <c r="B44" s="302">
        <v>202248.82</v>
      </c>
      <c r="C44" s="302">
        <v>727.77300000000002</v>
      </c>
      <c r="D44" s="302"/>
      <c r="E44" s="112">
        <v>202976.59299999999</v>
      </c>
    </row>
    <row r="45" spans="1:5" s="115" customFormat="1" ht="15" x14ac:dyDescent="0.25">
      <c r="A45" s="267" t="s">
        <v>203</v>
      </c>
      <c r="B45" s="302">
        <v>37812.008999999998</v>
      </c>
      <c r="C45" s="302">
        <v>1273.5920000000001</v>
      </c>
      <c r="D45" s="302">
        <v>13650.68</v>
      </c>
      <c r="E45" s="112">
        <v>52736.281000000003</v>
      </c>
    </row>
    <row r="46" spans="1:5" s="115" customFormat="1" ht="15" x14ac:dyDescent="0.25">
      <c r="A46" s="267" t="s">
        <v>204</v>
      </c>
      <c r="B46" s="302">
        <v>33759.445</v>
      </c>
      <c r="C46" s="302">
        <v>1014.8579999999999</v>
      </c>
      <c r="D46" s="302"/>
      <c r="E46" s="112">
        <v>34774.303</v>
      </c>
    </row>
    <row r="47" spans="1:5" s="115" customFormat="1" ht="15" x14ac:dyDescent="0.25">
      <c r="A47" s="267" t="s">
        <v>205</v>
      </c>
      <c r="B47" s="302">
        <v>223698.927</v>
      </c>
      <c r="C47" s="302">
        <v>13682.925999999999</v>
      </c>
      <c r="D47" s="302"/>
      <c r="E47" s="112">
        <v>237381.853</v>
      </c>
    </row>
    <row r="48" spans="1:5" s="115" customFormat="1" ht="15" x14ac:dyDescent="0.25">
      <c r="A48" s="267" t="s">
        <v>272</v>
      </c>
      <c r="B48" s="302">
        <v>1354.75</v>
      </c>
      <c r="C48" s="302">
        <v>293.13900000000001</v>
      </c>
      <c r="D48" s="302"/>
      <c r="E48" s="112">
        <v>1647.8889999999999</v>
      </c>
    </row>
    <row r="49" spans="1:8" s="115" customFormat="1" ht="15" x14ac:dyDescent="0.25">
      <c r="A49" s="267" t="s">
        <v>206</v>
      </c>
      <c r="B49" s="302">
        <v>79412.285000000105</v>
      </c>
      <c r="C49" s="302">
        <v>944.072</v>
      </c>
      <c r="D49" s="302">
        <v>587944.97</v>
      </c>
      <c r="E49" s="112">
        <v>668301.32700000005</v>
      </c>
    </row>
    <row r="50" spans="1:8" s="115" customFormat="1" ht="15" x14ac:dyDescent="0.25">
      <c r="A50" s="267" t="s">
        <v>207</v>
      </c>
      <c r="B50" s="302">
        <v>384.71</v>
      </c>
      <c r="C50" s="302">
        <v>83.35</v>
      </c>
      <c r="D50" s="302">
        <v>15</v>
      </c>
      <c r="E50" s="112">
        <v>483.06</v>
      </c>
    </row>
    <row r="51" spans="1:8" s="115" customFormat="1" ht="15" x14ac:dyDescent="0.25">
      <c r="A51" s="267" t="s">
        <v>208</v>
      </c>
      <c r="B51" s="302">
        <v>23892.856</v>
      </c>
      <c r="C51" s="302">
        <v>1112.309</v>
      </c>
      <c r="D51" s="302"/>
      <c r="E51" s="112">
        <v>25005.165000000001</v>
      </c>
    </row>
    <row r="52" spans="1:8" s="115" customFormat="1" ht="15" x14ac:dyDescent="0.25">
      <c r="A52" s="267" t="s">
        <v>209</v>
      </c>
      <c r="B52" s="302">
        <v>610325.91999999504</v>
      </c>
      <c r="C52" s="302">
        <v>1534.268</v>
      </c>
      <c r="D52" s="302">
        <v>169563.25</v>
      </c>
      <c r="E52" s="112">
        <v>781423.43799999496</v>
      </c>
    </row>
    <row r="53" spans="1:8" s="99" customFormat="1" ht="15" x14ac:dyDescent="0.25">
      <c r="A53" s="267" t="s">
        <v>210</v>
      </c>
      <c r="B53" s="302">
        <v>7762.1880000000001</v>
      </c>
      <c r="C53" s="302">
        <v>1534.85</v>
      </c>
      <c r="D53" s="302"/>
      <c r="E53" s="112">
        <v>9297.0380000000005</v>
      </c>
    </row>
    <row r="54" spans="1:8" s="99" customFormat="1" ht="15" x14ac:dyDescent="0.25">
      <c r="A54" s="267" t="s">
        <v>211</v>
      </c>
      <c r="B54" s="302">
        <v>5135.5730000000003</v>
      </c>
      <c r="C54" s="302">
        <v>3766.7289999999998</v>
      </c>
      <c r="D54" s="302"/>
      <c r="E54" s="112">
        <v>8902.3019999999997</v>
      </c>
    </row>
    <row r="55" spans="1:8" s="115" customFormat="1" ht="15.75" thickBot="1" x14ac:dyDescent="0.3">
      <c r="A55" s="267" t="s">
        <v>212</v>
      </c>
      <c r="B55" s="302">
        <v>181576.372</v>
      </c>
      <c r="C55" s="302">
        <v>3344.9679999999998</v>
      </c>
      <c r="D55" s="302">
        <v>747606.94499999902</v>
      </c>
      <c r="E55" s="112">
        <v>932528.28500000003</v>
      </c>
      <c r="H55" s="416"/>
    </row>
    <row r="56" spans="1:8" s="99" customFormat="1" ht="15.75" thickBot="1" x14ac:dyDescent="0.3">
      <c r="A56" s="263" t="s">
        <v>1</v>
      </c>
      <c r="B56" s="303">
        <f>SUM(B4:B55)</f>
        <v>3464523.5209999946</v>
      </c>
      <c r="C56" s="303">
        <f>SUM(C4:C55)</f>
        <v>129147.16099999999</v>
      </c>
      <c r="D56" s="303">
        <f>SUM(D4:D55)</f>
        <v>5684175.0350000001</v>
      </c>
      <c r="E56" s="303">
        <f>SUM(E4:E55)</f>
        <v>9277845.7169999965</v>
      </c>
    </row>
    <row r="57" spans="1:8" s="99" customFormat="1" ht="15" x14ac:dyDescent="0.25">
      <c r="B57" s="112"/>
      <c r="C57" s="190"/>
      <c r="D57" s="196"/>
      <c r="H57" s="129"/>
    </row>
    <row r="58" spans="1:8" s="99" customFormat="1" ht="15" x14ac:dyDescent="0.25">
      <c r="A58" s="109" t="s">
        <v>143</v>
      </c>
      <c r="B58" s="277"/>
      <c r="C58" s="277"/>
      <c r="D58" s="277"/>
    </row>
    <row r="59" spans="1:8" s="99" customFormat="1" ht="15" x14ac:dyDescent="0.25">
      <c r="A59" s="109" t="s">
        <v>434</v>
      </c>
      <c r="B59" s="560"/>
      <c r="C59" s="560"/>
      <c r="D59" s="560"/>
    </row>
    <row r="60" spans="1:8" s="99" customFormat="1" ht="34.5" customHeight="1" x14ac:dyDescent="0.25">
      <c r="A60" s="677" t="s">
        <v>309</v>
      </c>
      <c r="B60" s="677"/>
      <c r="C60" s="677"/>
      <c r="D60" s="677"/>
      <c r="E60" s="677"/>
    </row>
  </sheetData>
  <mergeCells count="2">
    <mergeCell ref="A1:D1"/>
    <mergeCell ref="A60:E60"/>
  </mergeCells>
  <pageMargins left="0.7" right="0.7" top="0.75" bottom="0.75" header="0.3" footer="0.3"/>
  <pageSetup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heetViews>
  <sheetFormatPr defaultColWidth="9" defaultRowHeight="12.75" x14ac:dyDescent="0.2"/>
  <cols>
    <col min="1" max="1" width="14.875" style="11" customWidth="1"/>
    <col min="2" max="2" width="38.375" style="11" bestFit="1" customWidth="1"/>
    <col min="3" max="3" width="11.375" style="11" customWidth="1"/>
    <col min="4" max="4" width="11.25" style="11" customWidth="1"/>
    <col min="5" max="5" width="10.625" style="11" customWidth="1"/>
    <col min="6" max="6" width="10" style="11" customWidth="1"/>
    <col min="7" max="8" width="8.5" style="11" customWidth="1"/>
    <col min="9" max="9" width="27.875" style="11" bestFit="1" customWidth="1"/>
    <col min="10" max="11" width="5.875" style="11" bestFit="1" customWidth="1"/>
    <col min="12" max="12" width="10.625" style="11" bestFit="1" customWidth="1"/>
    <col min="13" max="13" width="9.875" style="11" bestFit="1" customWidth="1"/>
    <col min="14" max="16" width="9.875" style="11" customWidth="1"/>
    <col min="17" max="17" width="13.5" style="11" customWidth="1"/>
    <col min="18" max="18" width="9.625" style="11" bestFit="1" customWidth="1"/>
    <col min="19" max="19" width="7" style="11" bestFit="1" customWidth="1"/>
    <col min="20" max="20" width="9.625" style="11" bestFit="1" customWidth="1"/>
    <col min="21" max="21" width="10.5" style="11" bestFit="1" customWidth="1"/>
    <col min="22" max="26" width="9.625" style="11" bestFit="1" customWidth="1"/>
    <col min="27" max="27" width="7" style="11" bestFit="1" customWidth="1"/>
    <col min="28" max="28" width="9.625" style="11" bestFit="1" customWidth="1"/>
    <col min="29" max="31" width="10.5" style="11" bestFit="1" customWidth="1"/>
    <col min="32" max="32" width="7.875" style="11" bestFit="1" customWidth="1"/>
    <col min="33" max="33" width="9.625" style="11" bestFit="1" customWidth="1"/>
    <col min="34" max="34" width="11.625" style="11" bestFit="1" customWidth="1"/>
    <col min="35" max="35" width="6.125" style="11" bestFit="1" customWidth="1"/>
    <col min="36" max="36" width="5.25" style="11" bestFit="1" customWidth="1"/>
    <col min="37" max="37" width="6.125" style="11" bestFit="1" customWidth="1"/>
    <col min="38" max="38" width="8.75" style="11" bestFit="1" customWidth="1"/>
    <col min="39" max="39" width="9.625" style="11" bestFit="1" customWidth="1"/>
    <col min="40" max="40" width="1.75" style="11" bestFit="1" customWidth="1"/>
    <col min="41" max="41" width="4.375" style="11" bestFit="1" customWidth="1"/>
    <col min="42" max="46" width="6.125" style="11" bestFit="1" customWidth="1"/>
    <col min="47" max="47" width="4.375" style="11" bestFit="1" customWidth="1"/>
    <col min="48" max="49" width="6.125" style="11" bestFit="1" customWidth="1"/>
    <col min="50" max="51" width="7" style="11" bestFit="1" customWidth="1"/>
    <col min="52" max="52" width="5.25" style="11" bestFit="1" customWidth="1"/>
    <col min="53" max="53" width="8.75" style="11" bestFit="1" customWidth="1"/>
    <col min="54" max="54" width="5.25" style="11" bestFit="1" customWidth="1"/>
    <col min="55" max="55" width="7.875" style="11" bestFit="1" customWidth="1"/>
    <col min="56" max="57" width="8.75" style="11" bestFit="1" customWidth="1"/>
    <col min="58" max="61" width="7.875" style="11" bestFit="1" customWidth="1"/>
    <col min="62" max="63" width="8.75" style="11" bestFit="1" customWidth="1"/>
    <col min="64" max="64" width="6.125" style="11" bestFit="1" customWidth="1"/>
    <col min="65" max="66" width="8.75" style="11" bestFit="1" customWidth="1"/>
    <col min="67" max="67" width="9.625" style="11" bestFit="1" customWidth="1"/>
    <col min="68" max="68" width="7" style="11" bestFit="1" customWidth="1"/>
    <col min="69" max="73" width="10.5" style="11" bestFit="1" customWidth="1"/>
    <col min="74" max="74" width="9.625" style="11" bestFit="1" customWidth="1"/>
    <col min="75" max="75" width="10.5" style="11" bestFit="1" customWidth="1"/>
    <col min="76" max="76" width="12.375" style="11" bestFit="1" customWidth="1"/>
    <col min="77" max="77" width="9" style="11"/>
    <col min="78" max="78" width="10.625" style="11" bestFit="1" customWidth="1"/>
    <col min="79" max="79" width="9.875" style="11" bestFit="1" customWidth="1"/>
    <col min="80" max="16384" width="9" style="11"/>
  </cols>
  <sheetData>
    <row r="1" spans="1:10" s="82" customFormat="1" ht="18.75" x14ac:dyDescent="0.3">
      <c r="A1" s="197" t="s">
        <v>344</v>
      </c>
    </row>
    <row r="2" spans="1:10" ht="15.75" thickBot="1" x14ac:dyDescent="0.3">
      <c r="A2" s="109"/>
      <c r="I2" s="43"/>
      <c r="J2" s="43"/>
    </row>
    <row r="3" spans="1:10" ht="60.75" thickBot="1" x14ac:dyDescent="0.3">
      <c r="A3" s="447" t="s">
        <v>223</v>
      </c>
      <c r="B3" s="447" t="s">
        <v>299</v>
      </c>
      <c r="C3" s="490" t="s">
        <v>213</v>
      </c>
      <c r="D3" s="490" t="s">
        <v>311</v>
      </c>
      <c r="E3" s="490" t="s">
        <v>214</v>
      </c>
      <c r="F3" s="490" t="s">
        <v>43</v>
      </c>
      <c r="I3" s="43"/>
      <c r="J3" s="43"/>
    </row>
    <row r="4" spans="1:10" ht="15" x14ac:dyDescent="0.25">
      <c r="A4" s="678" t="s">
        <v>224</v>
      </c>
      <c r="B4" s="452" t="s">
        <v>80</v>
      </c>
      <c r="C4" s="448">
        <v>231</v>
      </c>
      <c r="D4" s="448">
        <v>11</v>
      </c>
      <c r="E4" s="448">
        <v>50</v>
      </c>
      <c r="F4" s="450">
        <v>292</v>
      </c>
      <c r="I4" s="43"/>
      <c r="J4" s="43"/>
    </row>
    <row r="5" spans="1:10" ht="15" x14ac:dyDescent="0.25">
      <c r="A5" s="679"/>
      <c r="B5" s="453" t="s">
        <v>83</v>
      </c>
      <c r="C5" s="449">
        <v>9</v>
      </c>
      <c r="D5" s="449">
        <v>2</v>
      </c>
      <c r="E5" s="449">
        <v>1</v>
      </c>
      <c r="F5" s="451">
        <v>12</v>
      </c>
      <c r="I5" s="43"/>
      <c r="J5" s="43"/>
    </row>
    <row r="6" spans="1:10" ht="15" x14ac:dyDescent="0.25">
      <c r="A6" s="679"/>
      <c r="B6" s="452" t="s">
        <v>84</v>
      </c>
      <c r="C6" s="448">
        <v>196</v>
      </c>
      <c r="D6" s="448">
        <v>7</v>
      </c>
      <c r="E6" s="448">
        <v>76</v>
      </c>
      <c r="F6" s="450">
        <v>279</v>
      </c>
      <c r="I6" s="43"/>
      <c r="J6" s="43"/>
    </row>
    <row r="7" spans="1:10" ht="15" x14ac:dyDescent="0.25">
      <c r="A7" s="679"/>
      <c r="B7" s="453" t="s">
        <v>85</v>
      </c>
      <c r="C7" s="449">
        <v>12</v>
      </c>
      <c r="D7" s="449">
        <v>0</v>
      </c>
      <c r="E7" s="449">
        <v>0</v>
      </c>
      <c r="F7" s="451">
        <v>12</v>
      </c>
      <c r="I7" s="43"/>
      <c r="J7" s="43"/>
    </row>
    <row r="8" spans="1:10" ht="15" x14ac:dyDescent="0.25">
      <c r="A8" s="679"/>
      <c r="B8" s="452" t="s">
        <v>86</v>
      </c>
      <c r="C8" s="448">
        <v>65</v>
      </c>
      <c r="D8" s="448">
        <v>3</v>
      </c>
      <c r="E8" s="448">
        <v>140</v>
      </c>
      <c r="F8" s="450">
        <v>208</v>
      </c>
    </row>
    <row r="9" spans="1:10" ht="15" x14ac:dyDescent="0.25">
      <c r="A9" s="679"/>
      <c r="B9" s="453" t="s">
        <v>88</v>
      </c>
      <c r="C9" s="449">
        <v>2</v>
      </c>
      <c r="D9" s="449">
        <v>0</v>
      </c>
      <c r="E9" s="449">
        <v>1</v>
      </c>
      <c r="F9" s="451">
        <v>3</v>
      </c>
    </row>
    <row r="10" spans="1:10" ht="15" x14ac:dyDescent="0.25">
      <c r="A10" s="679"/>
      <c r="B10" s="452" t="s">
        <v>89</v>
      </c>
      <c r="C10" s="448">
        <v>14</v>
      </c>
      <c r="D10" s="448">
        <v>0</v>
      </c>
      <c r="E10" s="448">
        <v>33</v>
      </c>
      <c r="F10" s="450">
        <v>47</v>
      </c>
    </row>
    <row r="11" spans="1:10" ht="15" x14ac:dyDescent="0.25">
      <c r="A11" s="679"/>
      <c r="B11" s="453" t="s">
        <v>87</v>
      </c>
      <c r="C11" s="449">
        <v>269</v>
      </c>
      <c r="D11" s="449">
        <v>12</v>
      </c>
      <c r="E11" s="449">
        <v>350</v>
      </c>
      <c r="F11" s="451">
        <v>631</v>
      </c>
    </row>
    <row r="12" spans="1:10" ht="15" x14ac:dyDescent="0.25">
      <c r="A12" s="679"/>
      <c r="B12" s="452" t="s">
        <v>92</v>
      </c>
      <c r="C12" s="448">
        <v>257</v>
      </c>
      <c r="D12" s="448">
        <v>21</v>
      </c>
      <c r="E12" s="448">
        <v>1820</v>
      </c>
      <c r="F12" s="450">
        <v>2098</v>
      </c>
    </row>
    <row r="13" spans="1:10" ht="15" x14ac:dyDescent="0.25">
      <c r="A13" s="679"/>
      <c r="B13" s="453" t="s">
        <v>94</v>
      </c>
      <c r="C13" s="449">
        <v>78</v>
      </c>
      <c r="D13" s="449">
        <v>0</v>
      </c>
      <c r="E13" s="449">
        <v>20</v>
      </c>
      <c r="F13" s="451">
        <v>98</v>
      </c>
    </row>
    <row r="14" spans="1:10" ht="15" x14ac:dyDescent="0.25">
      <c r="A14" s="679"/>
      <c r="B14" s="452" t="s">
        <v>36</v>
      </c>
      <c r="C14" s="448">
        <v>38</v>
      </c>
      <c r="D14" s="448">
        <v>0</v>
      </c>
      <c r="E14" s="448">
        <v>7</v>
      </c>
      <c r="F14" s="450">
        <v>45</v>
      </c>
    </row>
    <row r="15" spans="1:10" ht="15.75" thickBot="1" x14ac:dyDescent="0.3">
      <c r="A15" s="679"/>
      <c r="B15" s="453" t="s">
        <v>37</v>
      </c>
      <c r="C15" s="449">
        <v>49</v>
      </c>
      <c r="D15" s="449">
        <v>0</v>
      </c>
      <c r="E15" s="449">
        <v>47</v>
      </c>
      <c r="F15" s="451">
        <v>96</v>
      </c>
    </row>
    <row r="16" spans="1:10" ht="15.75" thickBot="1" x14ac:dyDescent="0.3">
      <c r="A16" s="680"/>
      <c r="B16" s="464" t="s">
        <v>243</v>
      </c>
      <c r="C16" s="465">
        <f>SUM(C4:C15)</f>
        <v>1220</v>
      </c>
      <c r="D16" s="465">
        <f>SUM(D4:D15)</f>
        <v>56</v>
      </c>
      <c r="E16" s="465">
        <f>SUM(E4:E15)</f>
        <v>2545</v>
      </c>
      <c r="F16" s="534">
        <f>SUM(F4:F15)</f>
        <v>3821</v>
      </c>
    </row>
    <row r="17" spans="1:6" ht="15" x14ac:dyDescent="0.25">
      <c r="A17" s="681" t="s">
        <v>275</v>
      </c>
      <c r="B17" s="452" t="s">
        <v>80</v>
      </c>
      <c r="C17" s="448">
        <v>1</v>
      </c>
      <c r="D17" s="448">
        <v>0</v>
      </c>
      <c r="E17" s="448">
        <v>0</v>
      </c>
      <c r="F17" s="450">
        <v>1</v>
      </c>
    </row>
    <row r="18" spans="1:6" ht="15.75" thickBot="1" x14ac:dyDescent="0.3">
      <c r="A18" s="681"/>
      <c r="B18" s="453" t="s">
        <v>87</v>
      </c>
      <c r="C18" s="449">
        <v>1</v>
      </c>
      <c r="D18" s="449">
        <v>0</v>
      </c>
      <c r="E18" s="449">
        <v>1</v>
      </c>
      <c r="F18" s="451">
        <v>2</v>
      </c>
    </row>
    <row r="19" spans="1:6" ht="15.75" thickBot="1" x14ac:dyDescent="0.3">
      <c r="A19" s="682"/>
      <c r="B19" s="502" t="s">
        <v>244</v>
      </c>
      <c r="C19" s="525">
        <f>SUM(C17:C18)</f>
        <v>2</v>
      </c>
      <c r="D19" s="525">
        <f>SUM(D17:D18)</f>
        <v>0</v>
      </c>
      <c r="E19" s="525">
        <f>SUM(E17:E18)</f>
        <v>1</v>
      </c>
      <c r="F19" s="566">
        <f>SUM(F17:F18)</f>
        <v>3</v>
      </c>
    </row>
    <row r="20" spans="1:6" ht="15.75" thickBot="1" x14ac:dyDescent="0.3">
      <c r="A20" s="454"/>
      <c r="B20" s="464" t="s">
        <v>31</v>
      </c>
      <c r="C20" s="465">
        <f>SUM(C16,C19)</f>
        <v>1222</v>
      </c>
      <c r="D20" s="465">
        <f>SUM(D16,D19)</f>
        <v>56</v>
      </c>
      <c r="E20" s="465">
        <f>SUM(E16,E19)</f>
        <v>2546</v>
      </c>
      <c r="F20" s="534">
        <f>SUM(F16,F19)</f>
        <v>3824</v>
      </c>
    </row>
    <row r="22" spans="1:6" ht="15" x14ac:dyDescent="0.25">
      <c r="A22" s="109" t="s">
        <v>143</v>
      </c>
    </row>
    <row r="23" spans="1:6" ht="15" x14ac:dyDescent="0.25">
      <c r="A23" s="109" t="s">
        <v>434</v>
      </c>
    </row>
    <row r="24" spans="1:6" ht="15" x14ac:dyDescent="0.25">
      <c r="A24" s="109" t="s">
        <v>312</v>
      </c>
    </row>
    <row r="25" spans="1:6" ht="32.25" customHeight="1" x14ac:dyDescent="0.25">
      <c r="A25" s="683" t="s">
        <v>251</v>
      </c>
      <c r="B25" s="683"/>
      <c r="C25" s="683"/>
      <c r="D25" s="683"/>
      <c r="E25" s="683"/>
    </row>
    <row r="26" spans="1:6" ht="111.75" customHeight="1" x14ac:dyDescent="0.25">
      <c r="A26" s="669" t="s">
        <v>258</v>
      </c>
      <c r="B26" s="669"/>
      <c r="C26" s="669"/>
      <c r="D26" s="669"/>
      <c r="E26" s="669"/>
      <c r="F26" s="283"/>
    </row>
  </sheetData>
  <mergeCells count="4">
    <mergeCell ref="A4:A16"/>
    <mergeCell ref="A26:E26"/>
    <mergeCell ref="A17:A19"/>
    <mergeCell ref="A25:E25"/>
  </mergeCell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heetViews>
  <sheetFormatPr defaultRowHeight="14.25" x14ac:dyDescent="0.2"/>
  <cols>
    <col min="1" max="1" width="15.375" customWidth="1"/>
    <col min="2" max="2" width="26.25" customWidth="1"/>
    <col min="3" max="3" width="12.375" bestFit="1" customWidth="1"/>
    <col min="4" max="4" width="13.75" customWidth="1"/>
    <col min="5" max="5" width="18.25" customWidth="1"/>
    <col min="6" max="6" width="13.625" customWidth="1"/>
    <col min="7" max="7" width="15.625" customWidth="1"/>
    <col min="8" max="8" width="20.125" bestFit="1" customWidth="1"/>
    <col min="9" max="9" width="17.625" bestFit="1" customWidth="1"/>
    <col min="10" max="10" width="13.875" customWidth="1"/>
  </cols>
  <sheetData>
    <row r="1" spans="1:8" ht="18.75" x14ac:dyDescent="0.3">
      <c r="A1" s="148" t="s">
        <v>365</v>
      </c>
    </row>
    <row r="2" spans="1:8" ht="15" thickBot="1" x14ac:dyDescent="0.25"/>
    <row r="3" spans="1:8" ht="60.75" customHeight="1" thickBot="1" x14ac:dyDescent="0.3">
      <c r="A3" s="447" t="s">
        <v>223</v>
      </c>
      <c r="B3" s="447" t="s">
        <v>225</v>
      </c>
      <c r="C3" s="490" t="s">
        <v>39</v>
      </c>
      <c r="D3" s="490" t="s">
        <v>260</v>
      </c>
      <c r="E3" s="490" t="s">
        <v>117</v>
      </c>
      <c r="F3" s="490" t="s">
        <v>442</v>
      </c>
    </row>
    <row r="4" spans="1:8" ht="15" x14ac:dyDescent="0.25">
      <c r="A4" s="684" t="s">
        <v>224</v>
      </c>
      <c r="B4" s="453" t="s">
        <v>313</v>
      </c>
      <c r="C4" s="449">
        <v>257</v>
      </c>
      <c r="D4" s="518">
        <v>356257</v>
      </c>
      <c r="E4" s="455">
        <v>4023747.84</v>
      </c>
      <c r="F4" s="512">
        <v>1076017.48</v>
      </c>
    </row>
    <row r="5" spans="1:8" ht="15" x14ac:dyDescent="0.25">
      <c r="A5" s="684"/>
      <c r="B5" s="452" t="s">
        <v>126</v>
      </c>
      <c r="C5" s="448">
        <v>8</v>
      </c>
      <c r="D5" s="519">
        <v>10826</v>
      </c>
      <c r="E5" s="456"/>
      <c r="F5" s="513">
        <v>134799.85</v>
      </c>
    </row>
    <row r="6" spans="1:8" ht="15" x14ac:dyDescent="0.25">
      <c r="A6" s="684"/>
      <c r="B6" s="453" t="s">
        <v>125</v>
      </c>
      <c r="C6" s="449">
        <v>1</v>
      </c>
      <c r="D6" s="518">
        <v>120</v>
      </c>
      <c r="E6" s="455"/>
      <c r="F6" s="512">
        <v>89.96</v>
      </c>
    </row>
    <row r="7" spans="1:8" ht="15" x14ac:dyDescent="0.25">
      <c r="A7" s="684"/>
      <c r="B7" s="452" t="s">
        <v>29</v>
      </c>
      <c r="C7" s="448">
        <v>27</v>
      </c>
      <c r="D7" s="519">
        <v>11736</v>
      </c>
      <c r="E7" s="456"/>
      <c r="F7" s="513">
        <v>38058.997000000003</v>
      </c>
      <c r="H7" s="237"/>
    </row>
    <row r="8" spans="1:8" ht="15" x14ac:dyDescent="0.25">
      <c r="A8" s="684"/>
      <c r="B8" s="453" t="s">
        <v>24</v>
      </c>
      <c r="C8" s="449">
        <v>45</v>
      </c>
      <c r="D8" s="518">
        <v>12911</v>
      </c>
      <c r="E8" s="455">
        <v>0</v>
      </c>
      <c r="F8" s="512">
        <v>190187.56899999999</v>
      </c>
    </row>
    <row r="9" spans="1:8" ht="15" x14ac:dyDescent="0.25">
      <c r="A9" s="684"/>
      <c r="B9" s="452" t="s">
        <v>15</v>
      </c>
      <c r="C9" s="448">
        <v>8</v>
      </c>
      <c r="D9" s="519">
        <v>37390</v>
      </c>
      <c r="E9" s="456">
        <v>648587.42000000004</v>
      </c>
      <c r="F9" s="513">
        <v>32049.18</v>
      </c>
    </row>
    <row r="10" spans="1:8" ht="15" x14ac:dyDescent="0.25">
      <c r="A10" s="684"/>
      <c r="B10" s="453" t="s">
        <v>124</v>
      </c>
      <c r="C10" s="449">
        <v>4</v>
      </c>
      <c r="D10" s="518">
        <v>813</v>
      </c>
      <c r="E10" s="455"/>
      <c r="F10" s="512">
        <v>2099.9009999999998</v>
      </c>
    </row>
    <row r="11" spans="1:8" ht="15" x14ac:dyDescent="0.25">
      <c r="A11" s="684"/>
      <c r="B11" s="452" t="s">
        <v>21</v>
      </c>
      <c r="C11" s="448">
        <v>113</v>
      </c>
      <c r="D11" s="519">
        <v>246942</v>
      </c>
      <c r="E11" s="456">
        <v>508951.14</v>
      </c>
      <c r="F11" s="513">
        <v>1166434.2879999999</v>
      </c>
    </row>
    <row r="12" spans="1:8" ht="15" x14ac:dyDescent="0.25">
      <c r="A12" s="684"/>
      <c r="B12" s="453" t="s">
        <v>20</v>
      </c>
      <c r="C12" s="449">
        <v>7</v>
      </c>
      <c r="D12" s="518">
        <v>386087</v>
      </c>
      <c r="E12" s="455">
        <v>0</v>
      </c>
      <c r="F12" s="512">
        <v>3608394</v>
      </c>
      <c r="G12" s="388"/>
      <c r="H12" s="237"/>
    </row>
    <row r="13" spans="1:8" ht="15" x14ac:dyDescent="0.25">
      <c r="A13" s="684"/>
      <c r="B13" s="452" t="s">
        <v>22</v>
      </c>
      <c r="C13" s="448">
        <v>56</v>
      </c>
      <c r="D13" s="519">
        <v>2760885.5</v>
      </c>
      <c r="E13" s="456">
        <v>4090</v>
      </c>
      <c r="F13" s="513">
        <v>2606911.5159999998</v>
      </c>
    </row>
    <row r="14" spans="1:8" ht="15" x14ac:dyDescent="0.25">
      <c r="A14" s="684"/>
      <c r="B14" s="453" t="s">
        <v>18</v>
      </c>
      <c r="C14" s="449">
        <v>54</v>
      </c>
      <c r="D14" s="518">
        <v>258103.66</v>
      </c>
      <c r="E14" s="455"/>
      <c r="F14" s="512">
        <v>353903.80900000001</v>
      </c>
    </row>
    <row r="15" spans="1:8" ht="15" x14ac:dyDescent="0.25">
      <c r="A15" s="684"/>
      <c r="B15" s="452" t="s">
        <v>123</v>
      </c>
      <c r="C15" s="448">
        <v>4</v>
      </c>
      <c r="D15" s="519">
        <v>15089.01</v>
      </c>
      <c r="E15" s="456"/>
      <c r="F15" s="513">
        <v>323679.68</v>
      </c>
    </row>
    <row r="16" spans="1:8" ht="15" x14ac:dyDescent="0.25">
      <c r="A16" s="684"/>
      <c r="B16" s="453" t="s">
        <v>25</v>
      </c>
      <c r="C16" s="449">
        <v>182</v>
      </c>
      <c r="D16" s="518">
        <v>80874</v>
      </c>
      <c r="E16" s="455">
        <v>208002</v>
      </c>
      <c r="F16" s="512">
        <v>1279813.74</v>
      </c>
    </row>
    <row r="17" spans="1:9" ht="15" x14ac:dyDescent="0.25">
      <c r="A17" s="684"/>
      <c r="B17" s="452" t="s">
        <v>13</v>
      </c>
      <c r="C17" s="448">
        <v>138</v>
      </c>
      <c r="D17" s="519">
        <v>1798049.61</v>
      </c>
      <c r="E17" s="456">
        <v>4478583</v>
      </c>
      <c r="F17" s="513">
        <v>2087115.8770000001</v>
      </c>
      <c r="H17" s="237"/>
    </row>
    <row r="18" spans="1:9" ht="15" x14ac:dyDescent="0.25">
      <c r="A18" s="684"/>
      <c r="B18" s="453" t="s">
        <v>17</v>
      </c>
      <c r="C18" s="449">
        <v>33</v>
      </c>
      <c r="D18" s="518">
        <v>203935</v>
      </c>
      <c r="E18" s="455">
        <v>0</v>
      </c>
      <c r="F18" s="512">
        <v>1100890.926</v>
      </c>
    </row>
    <row r="19" spans="1:9" ht="15" x14ac:dyDescent="0.25">
      <c r="A19" s="684"/>
      <c r="B19" s="452" t="s">
        <v>26</v>
      </c>
      <c r="C19" s="448">
        <v>2</v>
      </c>
      <c r="D19" s="519">
        <v>66010.5</v>
      </c>
      <c r="E19" s="456"/>
      <c r="F19" s="513">
        <v>762149</v>
      </c>
    </row>
    <row r="20" spans="1:9" ht="15" x14ac:dyDescent="0.25">
      <c r="A20" s="684"/>
      <c r="B20" s="453" t="s">
        <v>16</v>
      </c>
      <c r="C20" s="449">
        <v>19</v>
      </c>
      <c r="D20" s="518">
        <v>76790</v>
      </c>
      <c r="E20" s="455">
        <v>19575</v>
      </c>
      <c r="F20" s="512">
        <v>86943.808999999994</v>
      </c>
      <c r="H20" s="237"/>
    </row>
    <row r="21" spans="1:9" ht="15" x14ac:dyDescent="0.25">
      <c r="A21" s="684"/>
      <c r="B21" s="452" t="s">
        <v>14</v>
      </c>
      <c r="C21" s="448">
        <v>95</v>
      </c>
      <c r="D21" s="519">
        <v>406399.66</v>
      </c>
      <c r="E21" s="456">
        <v>600305</v>
      </c>
      <c r="F21" s="513">
        <v>1923934.558</v>
      </c>
      <c r="I21" s="237"/>
    </row>
    <row r="22" spans="1:9" ht="15.75" thickBot="1" x14ac:dyDescent="0.3">
      <c r="A22" s="684"/>
      <c r="B22" s="615" t="s">
        <v>19</v>
      </c>
      <c r="C22" s="616">
        <v>167</v>
      </c>
      <c r="D22" s="617">
        <v>4565335.7699999996</v>
      </c>
      <c r="E22" s="618">
        <v>35570317.420000002</v>
      </c>
      <c r="F22" s="619">
        <v>1458727.5819999999</v>
      </c>
    </row>
    <row r="23" spans="1:9" ht="15.75" thickBot="1" x14ac:dyDescent="0.3">
      <c r="A23" s="685"/>
      <c r="B23" s="459" t="s">
        <v>243</v>
      </c>
      <c r="C23" s="460">
        <f>SUM(C4:C22)</f>
        <v>1220</v>
      </c>
      <c r="D23" s="520">
        <f>SUM(D4:D22)</f>
        <v>11294554.710000001</v>
      </c>
      <c r="E23" s="625">
        <f>SUM(E4:E22)</f>
        <v>46062158.82</v>
      </c>
      <c r="F23" s="399">
        <f>SUM(F4:F22)</f>
        <v>18232201.722000003</v>
      </c>
    </row>
    <row r="24" spans="1:9" ht="15" customHeight="1" x14ac:dyDescent="0.25">
      <c r="A24" s="686" t="s">
        <v>401</v>
      </c>
      <c r="B24" s="620" t="s">
        <v>18</v>
      </c>
      <c r="C24" s="621">
        <v>1</v>
      </c>
      <c r="D24" s="622">
        <v>2044</v>
      </c>
      <c r="E24" s="623"/>
      <c r="F24" s="624">
        <v>17398</v>
      </c>
    </row>
    <row r="25" spans="1:9" ht="23.25" customHeight="1" thickBot="1" x14ac:dyDescent="0.3">
      <c r="A25" s="684"/>
      <c r="B25" s="615" t="s">
        <v>13</v>
      </c>
      <c r="C25" s="616">
        <v>1</v>
      </c>
      <c r="D25" s="617">
        <v>1038</v>
      </c>
      <c r="E25" s="618"/>
      <c r="F25" s="619">
        <v>0</v>
      </c>
    </row>
    <row r="26" spans="1:9" ht="15.75" thickBot="1" x14ac:dyDescent="0.3">
      <c r="A26" s="684"/>
      <c r="B26" s="464" t="s">
        <v>244</v>
      </c>
      <c r="C26" s="465">
        <f>SUM(C24:C25)</f>
        <v>2</v>
      </c>
      <c r="D26" s="383">
        <f t="shared" ref="D26:F26" si="0">SUM(D24:D25)</f>
        <v>3082</v>
      </c>
      <c r="E26" s="626">
        <f t="shared" si="0"/>
        <v>0</v>
      </c>
      <c r="F26" s="627">
        <f t="shared" si="0"/>
        <v>17398</v>
      </c>
      <c r="I26" s="237"/>
    </row>
    <row r="27" spans="1:9" ht="15.75" thickBot="1" x14ac:dyDescent="0.3">
      <c r="A27" s="516"/>
      <c r="B27" s="459" t="s">
        <v>31</v>
      </c>
      <c r="C27" s="460">
        <f>SUM(C23,C26)</f>
        <v>1222</v>
      </c>
      <c r="D27" s="520">
        <f>SUM(D23,D26)</f>
        <v>11297636.710000001</v>
      </c>
      <c r="E27" s="625">
        <f>SUM(E23,E26)</f>
        <v>46062158.82</v>
      </c>
      <c r="F27" s="399">
        <f>SUM(F23,F26)</f>
        <v>18249599.722000003</v>
      </c>
      <c r="G27" s="546"/>
    </row>
    <row r="29" spans="1:9" ht="15" x14ac:dyDescent="0.25">
      <c r="A29" s="109" t="s">
        <v>143</v>
      </c>
    </row>
    <row r="30" spans="1:9" ht="15" x14ac:dyDescent="0.25">
      <c r="A30" s="109" t="s">
        <v>439</v>
      </c>
      <c r="I30" s="237"/>
    </row>
    <row r="31" spans="1:9" ht="15" x14ac:dyDescent="0.2">
      <c r="A31" s="402" t="s">
        <v>314</v>
      </c>
    </row>
    <row r="32" spans="1:9" ht="15" x14ac:dyDescent="0.2">
      <c r="A32" s="402" t="s">
        <v>253</v>
      </c>
    </row>
  </sheetData>
  <mergeCells count="2">
    <mergeCell ref="A4:A23"/>
    <mergeCell ref="A24:A26"/>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workbookViewId="0"/>
  </sheetViews>
  <sheetFormatPr defaultColWidth="9" defaultRowHeight="12.75" x14ac:dyDescent="0.2"/>
  <cols>
    <col min="1" max="1" width="17.375" style="5" customWidth="1"/>
    <col min="2" max="2" width="37.875" style="11" bestFit="1" customWidth="1"/>
    <col min="3" max="3" width="12.75" style="11" customWidth="1"/>
    <col min="4" max="4" width="18.5" style="20" bestFit="1" customWidth="1"/>
    <col min="5" max="5" width="18.5" style="20" customWidth="1"/>
    <col min="6" max="6" width="18.125" style="20" bestFit="1" customWidth="1"/>
    <col min="7" max="7" width="25" style="5" customWidth="1"/>
    <col min="8" max="8" width="18.75" style="494" customWidth="1"/>
    <col min="9" max="9" width="41.25" style="494" bestFit="1" customWidth="1"/>
    <col min="10" max="12" width="18.75" style="494" customWidth="1"/>
    <col min="13" max="13" width="21.75" style="5" customWidth="1"/>
    <col min="14" max="14" width="7" style="5" customWidth="1"/>
    <col min="15" max="16" width="7.875" style="5" customWidth="1"/>
    <col min="17" max="17" width="6.375" style="5" customWidth="1"/>
    <col min="18" max="18" width="9.875" style="5" bestFit="1" customWidth="1"/>
    <col min="19" max="16384" width="9" style="5"/>
  </cols>
  <sheetData>
    <row r="1" spans="1:12" s="81" customFormat="1" ht="18.75" x14ac:dyDescent="0.3">
      <c r="A1" s="148" t="s">
        <v>348</v>
      </c>
      <c r="B1" s="82"/>
      <c r="C1" s="82"/>
      <c r="D1" s="102"/>
      <c r="E1" s="102"/>
      <c r="F1" s="102"/>
      <c r="H1" s="493"/>
      <c r="I1" s="493"/>
      <c r="J1" s="493"/>
      <c r="K1" s="493"/>
      <c r="L1" s="493"/>
    </row>
    <row r="2" spans="1:12" ht="15.75" thickBot="1" x14ac:dyDescent="0.3">
      <c r="A2" s="101"/>
    </row>
    <row r="3" spans="1:12" s="99" customFormat="1" ht="75.75" customHeight="1" thickBot="1" x14ac:dyDescent="0.3">
      <c r="A3" s="495" t="s">
        <v>223</v>
      </c>
      <c r="B3" s="496" t="s">
        <v>128</v>
      </c>
      <c r="C3" s="578" t="s">
        <v>39</v>
      </c>
      <c r="D3" s="578" t="s">
        <v>260</v>
      </c>
      <c r="E3" s="578" t="s">
        <v>117</v>
      </c>
      <c r="F3" s="579" t="s">
        <v>442</v>
      </c>
    </row>
    <row r="4" spans="1:12" s="99" customFormat="1" ht="15" x14ac:dyDescent="0.25">
      <c r="A4" s="688" t="s">
        <v>224</v>
      </c>
      <c r="B4" s="453" t="s">
        <v>129</v>
      </c>
      <c r="C4" s="518">
        <v>4</v>
      </c>
      <c r="D4" s="518">
        <v>1840</v>
      </c>
      <c r="E4" s="514"/>
      <c r="F4" s="442">
        <v>61.779000000000003</v>
      </c>
    </row>
    <row r="5" spans="1:12" s="99" customFormat="1" ht="15" x14ac:dyDescent="0.25">
      <c r="A5" s="689" t="s">
        <v>224</v>
      </c>
      <c r="B5" s="452" t="s">
        <v>130</v>
      </c>
      <c r="C5" s="519">
        <v>778</v>
      </c>
      <c r="D5" s="519">
        <v>1819304.77</v>
      </c>
      <c r="E5" s="526"/>
      <c r="F5" s="440">
        <v>4486802.1370000001</v>
      </c>
    </row>
    <row r="6" spans="1:12" ht="15" x14ac:dyDescent="0.25">
      <c r="A6" s="689" t="s">
        <v>224</v>
      </c>
      <c r="B6" s="453" t="s">
        <v>131</v>
      </c>
      <c r="C6" s="518">
        <v>24</v>
      </c>
      <c r="D6" s="518">
        <v>1754690.7</v>
      </c>
      <c r="E6" s="514"/>
      <c r="F6" s="467">
        <v>1264720.8700000001</v>
      </c>
    </row>
    <row r="7" spans="1:12" ht="15" x14ac:dyDescent="0.25">
      <c r="A7" s="689" t="s">
        <v>224</v>
      </c>
      <c r="B7" s="452" t="s">
        <v>132</v>
      </c>
      <c r="C7" s="519">
        <v>2</v>
      </c>
      <c r="D7" s="519">
        <v>18557</v>
      </c>
      <c r="E7" s="526"/>
      <c r="F7" s="440">
        <v>0</v>
      </c>
    </row>
    <row r="8" spans="1:12" ht="15" x14ac:dyDescent="0.25">
      <c r="A8" s="689" t="s">
        <v>224</v>
      </c>
      <c r="B8" s="453" t="s">
        <v>345</v>
      </c>
      <c r="C8" s="518">
        <v>1</v>
      </c>
      <c r="D8" s="518">
        <v>6310</v>
      </c>
      <c r="E8" s="514"/>
      <c r="F8" s="467">
        <v>6196.06</v>
      </c>
    </row>
    <row r="9" spans="1:12" ht="15" x14ac:dyDescent="0.25">
      <c r="A9" s="689" t="s">
        <v>224</v>
      </c>
      <c r="B9" s="452" t="s">
        <v>346</v>
      </c>
      <c r="C9" s="519">
        <v>1</v>
      </c>
      <c r="D9" s="519">
        <v>94</v>
      </c>
      <c r="E9" s="526"/>
      <c r="F9" s="440">
        <v>1929.17</v>
      </c>
      <c r="H9" s="547"/>
    </row>
    <row r="10" spans="1:12" ht="15" x14ac:dyDescent="0.25">
      <c r="A10" s="689" t="s">
        <v>224</v>
      </c>
      <c r="B10" s="453" t="s">
        <v>133</v>
      </c>
      <c r="C10" s="518">
        <v>7</v>
      </c>
      <c r="D10" s="518">
        <v>4860</v>
      </c>
      <c r="E10" s="514"/>
      <c r="F10" s="467">
        <v>64030.8</v>
      </c>
      <c r="H10" s="547"/>
    </row>
    <row r="11" spans="1:12" ht="15" x14ac:dyDescent="0.25">
      <c r="A11" s="689" t="s">
        <v>224</v>
      </c>
      <c r="B11" s="452" t="s">
        <v>134</v>
      </c>
      <c r="C11" s="519">
        <v>14</v>
      </c>
      <c r="D11" s="519">
        <v>13474</v>
      </c>
      <c r="E11" s="526"/>
      <c r="F11" s="440">
        <v>47093.347999999998</v>
      </c>
      <c r="H11" s="547"/>
    </row>
    <row r="12" spans="1:12" ht="15" x14ac:dyDescent="0.25">
      <c r="A12" s="689" t="s">
        <v>224</v>
      </c>
      <c r="B12" s="453" t="s">
        <v>135</v>
      </c>
      <c r="C12" s="518">
        <v>75</v>
      </c>
      <c r="D12" s="518">
        <v>5985182</v>
      </c>
      <c r="E12" s="514">
        <v>1350000</v>
      </c>
      <c r="F12" s="467">
        <v>9579333</v>
      </c>
    </row>
    <row r="13" spans="1:12" ht="15" x14ac:dyDescent="0.25">
      <c r="A13" s="689" t="s">
        <v>224</v>
      </c>
      <c r="B13" s="452" t="s">
        <v>273</v>
      </c>
      <c r="C13" s="519">
        <v>169</v>
      </c>
      <c r="D13" s="519">
        <v>281528.15999999997</v>
      </c>
      <c r="E13" s="515"/>
      <c r="F13" s="440">
        <v>846838.86100000003</v>
      </c>
      <c r="H13" s="547"/>
    </row>
    <row r="14" spans="1:12" ht="15" x14ac:dyDescent="0.25">
      <c r="A14" s="689" t="s">
        <v>224</v>
      </c>
      <c r="B14" s="453" t="s">
        <v>347</v>
      </c>
      <c r="C14" s="518">
        <v>7</v>
      </c>
      <c r="D14" s="518">
        <v>16659</v>
      </c>
      <c r="E14" s="514"/>
      <c r="F14" s="467">
        <v>0</v>
      </c>
      <c r="H14" s="547"/>
    </row>
    <row r="15" spans="1:12" ht="15" x14ac:dyDescent="0.25">
      <c r="A15" s="689" t="s">
        <v>224</v>
      </c>
      <c r="B15" s="452" t="s">
        <v>136</v>
      </c>
      <c r="C15" s="519">
        <v>20</v>
      </c>
      <c r="D15" s="519">
        <v>38718</v>
      </c>
      <c r="E15" s="526"/>
      <c r="F15" s="440">
        <v>231531.79</v>
      </c>
      <c r="H15" s="547"/>
    </row>
    <row r="16" spans="1:12" ht="15" x14ac:dyDescent="0.25">
      <c r="A16" s="689" t="s">
        <v>224</v>
      </c>
      <c r="B16" s="453" t="s">
        <v>137</v>
      </c>
      <c r="C16" s="518">
        <v>62</v>
      </c>
      <c r="D16" s="518">
        <v>1256840.08</v>
      </c>
      <c r="E16" s="514">
        <v>39164550.299999997</v>
      </c>
      <c r="F16" s="467">
        <v>1053947.2080000001</v>
      </c>
    </row>
    <row r="17" spans="1:8" ht="15" x14ac:dyDescent="0.25">
      <c r="A17" s="689" t="s">
        <v>224</v>
      </c>
      <c r="B17" s="452" t="s">
        <v>138</v>
      </c>
      <c r="C17" s="519">
        <v>1</v>
      </c>
      <c r="D17" s="519">
        <v>1700</v>
      </c>
      <c r="E17" s="515"/>
      <c r="F17" s="440">
        <v>0</v>
      </c>
    </row>
    <row r="18" spans="1:8" ht="15.75" thickBot="1" x14ac:dyDescent="0.3">
      <c r="A18" s="689" t="s">
        <v>224</v>
      </c>
      <c r="B18" s="453" t="s">
        <v>139</v>
      </c>
      <c r="C18" s="518">
        <v>55</v>
      </c>
      <c r="D18" s="518">
        <v>94797</v>
      </c>
      <c r="E18" s="514">
        <v>5547608.5199999996</v>
      </c>
      <c r="F18" s="467">
        <v>649716.69900000002</v>
      </c>
    </row>
    <row r="19" spans="1:8" ht="15.75" thickBot="1" x14ac:dyDescent="0.3">
      <c r="A19" s="690"/>
      <c r="B19" s="459" t="s">
        <v>243</v>
      </c>
      <c r="C19" s="520">
        <f>SUM(C4:C18)</f>
        <v>1220</v>
      </c>
      <c r="D19" s="520">
        <f>SUM(D4:D18)</f>
        <v>11294554.709999999</v>
      </c>
      <c r="E19" s="461">
        <f>SUM(E4:E18)</f>
        <v>46062158.819999993</v>
      </c>
      <c r="F19" s="471">
        <f>SUM(F4:F18)</f>
        <v>18232201.721999999</v>
      </c>
    </row>
    <row r="20" spans="1:8" ht="15" customHeight="1" thickBot="1" x14ac:dyDescent="0.3">
      <c r="A20" s="686" t="s">
        <v>226</v>
      </c>
      <c r="B20" s="453" t="s">
        <v>273</v>
      </c>
      <c r="C20" s="518">
        <v>2</v>
      </c>
      <c r="D20" s="518">
        <v>3082</v>
      </c>
      <c r="E20" s="514"/>
      <c r="F20" s="462">
        <v>17398</v>
      </c>
    </row>
    <row r="21" spans="1:8" ht="15.75" thickBot="1" x14ac:dyDescent="0.3">
      <c r="A21" s="685"/>
      <c r="B21" s="459" t="s">
        <v>244</v>
      </c>
      <c r="C21" s="520">
        <f>SUM(C20:C20)</f>
        <v>2</v>
      </c>
      <c r="D21" s="520">
        <f>SUM(D20:D20)</f>
        <v>3082</v>
      </c>
      <c r="E21" s="461">
        <f>SUM(E20:E20)</f>
        <v>0</v>
      </c>
      <c r="F21" s="471">
        <f>SUM(F20:F20)</f>
        <v>17398</v>
      </c>
    </row>
    <row r="22" spans="1:8" ht="15.75" thickBot="1" x14ac:dyDescent="0.3">
      <c r="A22" s="516"/>
      <c r="B22" s="567" t="s">
        <v>31</v>
      </c>
      <c r="C22" s="568">
        <f>SUM(C21,C19)</f>
        <v>1222</v>
      </c>
      <c r="D22" s="628">
        <f>SUM(D21,D19)</f>
        <v>11297636.709999999</v>
      </c>
      <c r="E22" s="529">
        <f>SUM(E21,E19)</f>
        <v>46062158.819999993</v>
      </c>
      <c r="F22" s="629">
        <f>SUM(F21,F19)</f>
        <v>18249599.721999999</v>
      </c>
    </row>
    <row r="24" spans="1:8" ht="15" x14ac:dyDescent="0.25">
      <c r="A24" s="109" t="s">
        <v>143</v>
      </c>
      <c r="B24" s="109"/>
      <c r="C24" s="109"/>
      <c r="D24" s="109"/>
      <c r="E24" s="109"/>
      <c r="F24" s="109"/>
      <c r="H24" s="547"/>
    </row>
    <row r="25" spans="1:8" ht="15" x14ac:dyDescent="0.2">
      <c r="A25" s="687" t="s">
        <v>434</v>
      </c>
      <c r="B25" s="687"/>
      <c r="C25" s="687"/>
      <c r="D25" s="687"/>
      <c r="E25" s="687"/>
      <c r="F25" s="687"/>
    </row>
    <row r="26" spans="1:8" ht="15" x14ac:dyDescent="0.2">
      <c r="A26" s="401" t="s">
        <v>232</v>
      </c>
      <c r="B26" s="400"/>
      <c r="C26" s="400"/>
      <c r="D26" s="400"/>
      <c r="E26" s="503"/>
      <c r="F26" s="400"/>
    </row>
  </sheetData>
  <mergeCells count="3">
    <mergeCell ref="A25:F25"/>
    <mergeCell ref="A4:A19"/>
    <mergeCell ref="A20:A2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E13" sqref="E13"/>
    </sheetView>
  </sheetViews>
  <sheetFormatPr defaultRowHeight="14.25" x14ac:dyDescent="0.2"/>
  <cols>
    <col min="1" max="1" width="73.125" customWidth="1"/>
  </cols>
  <sheetData>
    <row r="2" spans="1:2" ht="18.75" x14ac:dyDescent="0.3">
      <c r="A2" s="651" t="s">
        <v>399</v>
      </c>
      <c r="B2" s="651"/>
    </row>
    <row r="3" spans="1:2" ht="18.75" x14ac:dyDescent="0.3">
      <c r="A3" s="530"/>
      <c r="B3" s="530"/>
    </row>
    <row r="5" spans="1:2" ht="142.5" x14ac:dyDescent="0.2">
      <c r="A5" s="531" t="s">
        <v>261</v>
      </c>
    </row>
    <row r="7" spans="1:2" ht="30" customHeight="1" x14ac:dyDescent="0.2">
      <c r="A7" s="561" t="s">
        <v>430</v>
      </c>
    </row>
  </sheetData>
  <mergeCells count="1">
    <mergeCell ref="A2:B2"/>
  </mergeCells>
  <hyperlinks>
    <hyperlink ref="A5" r:id="rId1" display="mailto:ogpdata@gsa.gov"/>
  </hyperlinks>
  <pageMargins left="0.7" right="0.7" top="0.75" bottom="0.75" header="0.3" footer="0.3"/>
  <pageSetup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F8" sqref="F8"/>
    </sheetView>
  </sheetViews>
  <sheetFormatPr defaultRowHeight="14.25" x14ac:dyDescent="0.2"/>
  <cols>
    <col min="1" max="1" width="17.25" customWidth="1"/>
    <col min="2" max="2" width="29" bestFit="1" customWidth="1"/>
    <col min="3" max="3" width="12.625" customWidth="1"/>
    <col min="4" max="4" width="11.625" customWidth="1"/>
    <col min="5" max="5" width="13.125" customWidth="1"/>
    <col min="6" max="6" width="23.25" bestFit="1" customWidth="1"/>
    <col min="7" max="7" width="16" customWidth="1"/>
    <col min="8" max="8" width="11.875" bestFit="1" customWidth="1"/>
    <col min="9" max="9" width="10.875" bestFit="1" customWidth="1"/>
    <col min="10" max="10" width="15.875" customWidth="1"/>
  </cols>
  <sheetData>
    <row r="1" spans="1:8" s="81" customFormat="1" ht="18.75" x14ac:dyDescent="0.3">
      <c r="A1" s="148" t="s">
        <v>349</v>
      </c>
      <c r="B1" s="82"/>
      <c r="C1" s="82"/>
      <c r="D1" s="102"/>
    </row>
    <row r="2" spans="1:8" s="99" customFormat="1" ht="15.75" thickBot="1" x14ac:dyDescent="0.3"/>
    <row r="3" spans="1:8" s="99" customFormat="1" ht="30.75" thickBot="1" x14ac:dyDescent="0.3">
      <c r="A3" s="447" t="s">
        <v>223</v>
      </c>
      <c r="B3" s="447" t="s">
        <v>128</v>
      </c>
      <c r="C3" s="490" t="s">
        <v>215</v>
      </c>
      <c r="D3" s="490" t="s">
        <v>117</v>
      </c>
      <c r="E3" s="490" t="s">
        <v>442</v>
      </c>
    </row>
    <row r="4" spans="1:8" ht="15" x14ac:dyDescent="0.25">
      <c r="A4" s="686" t="s">
        <v>224</v>
      </c>
      <c r="B4" s="453" t="s">
        <v>129</v>
      </c>
      <c r="C4" s="449">
        <v>97</v>
      </c>
      <c r="D4" s="463"/>
      <c r="E4" s="468">
        <v>40318.743000000002</v>
      </c>
    </row>
    <row r="5" spans="1:8" ht="15" x14ac:dyDescent="0.25">
      <c r="A5" s="684" t="s">
        <v>224</v>
      </c>
      <c r="B5" s="452" t="s">
        <v>130</v>
      </c>
      <c r="C5" s="448">
        <v>1773</v>
      </c>
      <c r="D5" s="457"/>
      <c r="E5" s="469">
        <v>2284974.5499999998</v>
      </c>
    </row>
    <row r="6" spans="1:8" ht="15" x14ac:dyDescent="0.25">
      <c r="A6" s="684" t="s">
        <v>224</v>
      </c>
      <c r="B6" s="453" t="s">
        <v>131</v>
      </c>
      <c r="C6" s="449">
        <v>2</v>
      </c>
      <c r="D6" s="463"/>
      <c r="E6" s="468">
        <v>3167.13</v>
      </c>
    </row>
    <row r="7" spans="1:8" ht="15" x14ac:dyDescent="0.25">
      <c r="A7" s="684" t="s">
        <v>224</v>
      </c>
      <c r="B7" s="452" t="s">
        <v>345</v>
      </c>
      <c r="C7" s="448">
        <v>1</v>
      </c>
      <c r="D7" s="457"/>
      <c r="E7" s="469">
        <v>0</v>
      </c>
    </row>
    <row r="8" spans="1:8" ht="15" x14ac:dyDescent="0.25">
      <c r="A8" s="684" t="s">
        <v>224</v>
      </c>
      <c r="B8" s="453" t="s">
        <v>133</v>
      </c>
      <c r="C8" s="449">
        <v>1</v>
      </c>
      <c r="D8" s="463"/>
      <c r="E8" s="468">
        <v>3921.86</v>
      </c>
    </row>
    <row r="9" spans="1:8" ht="15" x14ac:dyDescent="0.25">
      <c r="A9" s="684" t="s">
        <v>224</v>
      </c>
      <c r="B9" s="452" t="s">
        <v>134</v>
      </c>
      <c r="C9" s="448">
        <v>12</v>
      </c>
      <c r="D9" s="457"/>
      <c r="E9" s="469">
        <v>0</v>
      </c>
    </row>
    <row r="10" spans="1:8" ht="15" x14ac:dyDescent="0.25">
      <c r="A10" s="684" t="s">
        <v>224</v>
      </c>
      <c r="B10" s="453" t="s">
        <v>135</v>
      </c>
      <c r="C10" s="449">
        <v>25</v>
      </c>
      <c r="D10" s="463">
        <v>0</v>
      </c>
      <c r="E10" s="468">
        <v>550566.66</v>
      </c>
    </row>
    <row r="11" spans="1:8" ht="15" x14ac:dyDescent="0.25">
      <c r="A11" s="684" t="s">
        <v>224</v>
      </c>
      <c r="B11" s="452" t="s">
        <v>273</v>
      </c>
      <c r="C11" s="448">
        <v>563</v>
      </c>
      <c r="D11" s="457"/>
      <c r="E11" s="469">
        <v>623583.30299999902</v>
      </c>
      <c r="G11" s="237"/>
    </row>
    <row r="12" spans="1:8" ht="15" x14ac:dyDescent="0.25">
      <c r="A12" s="684" t="s">
        <v>224</v>
      </c>
      <c r="B12" s="453" t="s">
        <v>347</v>
      </c>
      <c r="C12" s="449">
        <v>1</v>
      </c>
      <c r="D12" s="463"/>
      <c r="E12" s="468">
        <v>0</v>
      </c>
    </row>
    <row r="13" spans="1:8" ht="15" x14ac:dyDescent="0.25">
      <c r="A13" s="684" t="s">
        <v>224</v>
      </c>
      <c r="B13" s="452" t="s">
        <v>136</v>
      </c>
      <c r="C13" s="448">
        <v>1</v>
      </c>
      <c r="D13" s="457"/>
      <c r="E13" s="469">
        <v>0</v>
      </c>
      <c r="G13" s="237"/>
      <c r="H13" s="237"/>
    </row>
    <row r="14" spans="1:8" ht="15" x14ac:dyDescent="0.25">
      <c r="A14" s="684" t="s">
        <v>224</v>
      </c>
      <c r="B14" s="453" t="s">
        <v>137</v>
      </c>
      <c r="C14" s="449">
        <v>3</v>
      </c>
      <c r="D14" s="463">
        <v>909</v>
      </c>
      <c r="E14" s="468">
        <v>2401.6</v>
      </c>
    </row>
    <row r="15" spans="1:8" ht="15.75" thickBot="1" x14ac:dyDescent="0.3">
      <c r="A15" s="684" t="s">
        <v>224</v>
      </c>
      <c r="B15" s="452" t="s">
        <v>139</v>
      </c>
      <c r="C15" s="448">
        <v>66</v>
      </c>
      <c r="D15" s="457">
        <v>434494.54</v>
      </c>
      <c r="E15" s="469">
        <v>49147.139000000003</v>
      </c>
      <c r="G15" s="237"/>
      <c r="H15" s="237"/>
    </row>
    <row r="16" spans="1:8" ht="15.75" thickBot="1" x14ac:dyDescent="0.3">
      <c r="A16" s="684"/>
      <c r="B16" s="459" t="s">
        <v>243</v>
      </c>
      <c r="C16" s="460">
        <f>SUM(C4:C15)</f>
        <v>2545</v>
      </c>
      <c r="D16" s="461">
        <f>SUM(D4:D15)</f>
        <v>435403.54</v>
      </c>
      <c r="E16" s="471">
        <f>SUM(E4:E15)</f>
        <v>3558080.9849999985</v>
      </c>
    </row>
    <row r="17" spans="1:7" ht="14.25" customHeight="1" thickBot="1" x14ac:dyDescent="0.3">
      <c r="A17" s="686" t="s">
        <v>226</v>
      </c>
      <c r="B17" s="570" t="s">
        <v>273</v>
      </c>
      <c r="C17" s="571">
        <v>1</v>
      </c>
      <c r="D17" s="572"/>
      <c r="E17" s="573">
        <v>0</v>
      </c>
    </row>
    <row r="18" spans="1:7" ht="18" customHeight="1" thickBot="1" x14ac:dyDescent="0.3">
      <c r="A18" s="685"/>
      <c r="B18" s="472" t="s">
        <v>244</v>
      </c>
      <c r="C18" s="473">
        <f>SUM(C17:C17)</f>
        <v>1</v>
      </c>
      <c r="D18" s="569">
        <f>SUM(D17:D17)</f>
        <v>0</v>
      </c>
      <c r="E18" s="474">
        <f>SUM(E17:E17)</f>
        <v>0</v>
      </c>
    </row>
    <row r="19" spans="1:7" ht="15.75" thickBot="1" x14ac:dyDescent="0.3">
      <c r="A19" s="458"/>
      <c r="B19" s="464" t="s">
        <v>31</v>
      </c>
      <c r="C19" s="465">
        <f>SUM(C16,C18)</f>
        <v>2546</v>
      </c>
      <c r="D19" s="466">
        <f>SUM(D16,D18)</f>
        <v>435403.54</v>
      </c>
      <c r="E19" s="470">
        <f>SUM(E16,E18)</f>
        <v>3558080.9849999985</v>
      </c>
    </row>
    <row r="20" spans="1:7" x14ac:dyDescent="0.2">
      <c r="G20" s="237"/>
    </row>
    <row r="21" spans="1:7" ht="15" x14ac:dyDescent="0.25">
      <c r="A21" s="109" t="s">
        <v>143</v>
      </c>
      <c r="B21" s="109"/>
      <c r="C21" s="109"/>
      <c r="D21" s="109"/>
      <c r="E21" s="109"/>
    </row>
    <row r="22" spans="1:7" ht="15" x14ac:dyDescent="0.2">
      <c r="A22" s="687" t="s">
        <v>434</v>
      </c>
      <c r="B22" s="687"/>
      <c r="C22" s="687"/>
      <c r="D22" s="687"/>
      <c r="E22" s="687"/>
    </row>
    <row r="23" spans="1:7" ht="15" x14ac:dyDescent="0.2">
      <c r="A23" s="687" t="s">
        <v>232</v>
      </c>
      <c r="B23" s="687"/>
      <c r="C23" s="687"/>
      <c r="D23" s="687"/>
      <c r="E23" s="687"/>
    </row>
  </sheetData>
  <mergeCells count="4">
    <mergeCell ref="A22:E22"/>
    <mergeCell ref="A23:E23"/>
    <mergeCell ref="A4:A16"/>
    <mergeCell ref="A17:A18"/>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I12" sqref="I12"/>
    </sheetView>
  </sheetViews>
  <sheetFormatPr defaultRowHeight="14.25" x14ac:dyDescent="0.2"/>
  <cols>
    <col min="1" max="1" width="17.5" customWidth="1"/>
    <col min="2" max="2" width="29" bestFit="1" customWidth="1"/>
    <col min="3" max="3" width="11.875" customWidth="1"/>
    <col min="4" max="4" width="13" customWidth="1"/>
    <col min="5" max="5" width="11.875" customWidth="1"/>
    <col min="6" max="6" width="14.875" customWidth="1"/>
    <col min="7" max="7" width="14.625" customWidth="1"/>
    <col min="8" max="8" width="13.625" customWidth="1"/>
    <col min="9" max="9" width="12.25" customWidth="1"/>
    <col min="11" max="11" width="15.875" bestFit="1" customWidth="1"/>
    <col min="12" max="12" width="18.375" customWidth="1"/>
  </cols>
  <sheetData>
    <row r="1" spans="1:9" s="81" customFormat="1" ht="18.75" x14ac:dyDescent="0.3">
      <c r="A1" s="148" t="s">
        <v>350</v>
      </c>
      <c r="B1" s="82"/>
      <c r="C1" s="82"/>
      <c r="D1" s="102"/>
      <c r="E1" s="102"/>
    </row>
    <row r="2" spans="1:9" ht="15.75" thickBot="1" x14ac:dyDescent="0.3">
      <c r="A2" s="387"/>
      <c r="B2" s="336"/>
      <c r="C2" s="336"/>
      <c r="D2" s="340"/>
      <c r="E2" s="340"/>
      <c r="F2" s="388"/>
    </row>
    <row r="3" spans="1:9" s="99" customFormat="1" ht="30.75" thickBot="1" x14ac:dyDescent="0.3">
      <c r="A3" s="490" t="s">
        <v>223</v>
      </c>
      <c r="B3" s="489" t="s">
        <v>128</v>
      </c>
      <c r="C3" s="580" t="s">
        <v>259</v>
      </c>
      <c r="D3" s="580" t="s">
        <v>45</v>
      </c>
      <c r="E3" s="580" t="s">
        <v>117</v>
      </c>
      <c r="F3" s="580" t="s">
        <v>442</v>
      </c>
    </row>
    <row r="4" spans="1:9" ht="15" customHeight="1" x14ac:dyDescent="0.25">
      <c r="A4" s="691" t="s">
        <v>224</v>
      </c>
      <c r="B4" s="498" t="s">
        <v>132</v>
      </c>
      <c r="C4" s="243">
        <v>1</v>
      </c>
      <c r="D4" s="244">
        <v>3.54</v>
      </c>
      <c r="E4" s="499"/>
      <c r="F4" s="397">
        <v>0</v>
      </c>
    </row>
    <row r="5" spans="1:9" ht="14.25" customHeight="1" x14ac:dyDescent="0.25">
      <c r="A5" s="692"/>
      <c r="B5" s="500" t="s">
        <v>135</v>
      </c>
      <c r="C5" s="245">
        <v>9</v>
      </c>
      <c r="D5" s="176">
        <v>526.86199999999997</v>
      </c>
      <c r="E5" s="501">
        <v>105500</v>
      </c>
      <c r="F5" s="396">
        <v>0</v>
      </c>
    </row>
    <row r="6" spans="1:9" ht="14.25" customHeight="1" x14ac:dyDescent="0.25">
      <c r="A6" s="692"/>
      <c r="B6" s="500" t="s">
        <v>273</v>
      </c>
      <c r="C6" s="245">
        <v>12</v>
      </c>
      <c r="D6" s="176">
        <v>517.19000000000005</v>
      </c>
      <c r="E6" s="501"/>
      <c r="F6" s="396">
        <v>0</v>
      </c>
    </row>
    <row r="7" spans="1:9" ht="14.25" customHeight="1" x14ac:dyDescent="0.25">
      <c r="A7" s="692"/>
      <c r="B7" s="500" t="s">
        <v>347</v>
      </c>
      <c r="C7" s="245">
        <v>1</v>
      </c>
      <c r="D7" s="176">
        <v>0.42</v>
      </c>
      <c r="E7" s="501"/>
      <c r="F7" s="396">
        <v>0</v>
      </c>
    </row>
    <row r="8" spans="1:9" ht="14.25" customHeight="1" x14ac:dyDescent="0.25">
      <c r="A8" s="692"/>
      <c r="B8" s="500" t="s">
        <v>136</v>
      </c>
      <c r="C8" s="245">
        <v>2</v>
      </c>
      <c r="D8" s="176">
        <v>68.11</v>
      </c>
      <c r="E8" s="501"/>
      <c r="F8" s="396">
        <v>0</v>
      </c>
    </row>
    <row r="9" spans="1:9" ht="15" customHeight="1" x14ac:dyDescent="0.25">
      <c r="A9" s="692"/>
      <c r="B9" s="500" t="s">
        <v>137</v>
      </c>
      <c r="C9" s="245">
        <v>7</v>
      </c>
      <c r="D9" s="176">
        <v>43.192999999999998</v>
      </c>
      <c r="E9" s="501">
        <v>1399689</v>
      </c>
      <c r="F9" s="396">
        <v>0</v>
      </c>
      <c r="I9" s="237"/>
    </row>
    <row r="10" spans="1:9" ht="15" customHeight="1" x14ac:dyDescent="0.25">
      <c r="A10" s="692"/>
      <c r="B10" s="541" t="s">
        <v>138</v>
      </c>
      <c r="C10" s="542">
        <v>1</v>
      </c>
      <c r="D10" s="415">
        <v>0.7</v>
      </c>
      <c r="E10" s="543"/>
      <c r="F10" s="544">
        <v>0</v>
      </c>
      <c r="I10" s="237"/>
    </row>
    <row r="11" spans="1:9" ht="15" customHeight="1" thickBot="1" x14ac:dyDescent="0.3">
      <c r="A11" s="692"/>
      <c r="B11" s="541" t="s">
        <v>139</v>
      </c>
      <c r="C11" s="542">
        <v>23</v>
      </c>
      <c r="D11" s="415">
        <v>101.815</v>
      </c>
      <c r="E11" s="543">
        <v>4282255.3</v>
      </c>
      <c r="F11" s="544">
        <v>0</v>
      </c>
      <c r="I11" s="237"/>
    </row>
    <row r="12" spans="1:9" ht="15.75" thickBot="1" x14ac:dyDescent="0.3">
      <c r="A12" s="492"/>
      <c r="B12" s="459" t="s">
        <v>31</v>
      </c>
      <c r="C12" s="491">
        <f>SUM(C4:C11)</f>
        <v>56</v>
      </c>
      <c r="D12" s="491">
        <f t="shared" ref="D12:F12" si="0">SUM(D4:D11)</f>
        <v>1261.8300000000002</v>
      </c>
      <c r="E12" s="594">
        <f t="shared" si="0"/>
        <v>5787444.2999999998</v>
      </c>
      <c r="F12" s="594">
        <f t="shared" si="0"/>
        <v>0</v>
      </c>
      <c r="I12" s="237"/>
    </row>
    <row r="13" spans="1:9" ht="15" x14ac:dyDescent="0.25">
      <c r="A13" s="388"/>
      <c r="B13" s="509"/>
      <c r="C13" s="509"/>
      <c r="D13" s="507"/>
      <c r="E13" s="508"/>
      <c r="F13" s="510"/>
    </row>
    <row r="14" spans="1:9" ht="15" x14ac:dyDescent="0.25">
      <c r="A14" s="109" t="s">
        <v>143</v>
      </c>
      <c r="B14" s="504"/>
      <c r="C14" s="505"/>
      <c r="D14" s="506"/>
      <c r="E14" s="506"/>
      <c r="F14" s="511"/>
      <c r="H14" s="237"/>
      <c r="I14" s="237"/>
    </row>
    <row r="15" spans="1:9" ht="15" x14ac:dyDescent="0.2">
      <c r="A15" s="687" t="s">
        <v>434</v>
      </c>
      <c r="B15" s="687"/>
      <c r="C15" s="687"/>
      <c r="D15" s="687"/>
      <c r="E15" s="687"/>
    </row>
    <row r="16" spans="1:9" ht="31.5" customHeight="1" x14ac:dyDescent="0.25">
      <c r="A16" s="676" t="s">
        <v>250</v>
      </c>
      <c r="B16" s="676"/>
      <c r="C16" s="676"/>
      <c r="D16" s="676"/>
      <c r="E16" s="676"/>
    </row>
    <row r="17" spans="7:7" x14ac:dyDescent="0.2">
      <c r="G17" s="237"/>
    </row>
    <row r="22" spans="7:7" x14ac:dyDescent="0.2">
      <c r="G22" s="237"/>
    </row>
  </sheetData>
  <mergeCells count="3">
    <mergeCell ref="A4:A11"/>
    <mergeCell ref="A16:E16"/>
    <mergeCell ref="A15:E15"/>
  </mergeCells>
  <pageMargins left="0.7" right="0.7" top="0.75" bottom="0.75" header="0.3" footer="0.3"/>
  <pageSetup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sqref="A1:E1"/>
    </sheetView>
  </sheetViews>
  <sheetFormatPr defaultColWidth="9" defaultRowHeight="12.75" x14ac:dyDescent="0.2"/>
  <cols>
    <col min="1" max="1" width="38.5" style="5" bestFit="1" customWidth="1"/>
    <col min="2" max="2" width="12.375" style="21" customWidth="1"/>
    <col min="3" max="3" width="12.25" style="21" customWidth="1"/>
    <col min="4" max="4" width="13.25" style="21" customWidth="1"/>
    <col min="5" max="5" width="12.625" style="21" customWidth="1"/>
    <col min="6" max="8" width="9" style="5"/>
    <col min="9" max="9" width="11.5" style="5" bestFit="1" customWidth="1"/>
    <col min="10" max="16384" width="9" style="5"/>
  </cols>
  <sheetData>
    <row r="1" spans="1:9" s="81" customFormat="1" ht="35.25" customHeight="1" x14ac:dyDescent="0.3">
      <c r="A1" s="664" t="s">
        <v>364</v>
      </c>
      <c r="B1" s="664"/>
      <c r="C1" s="664"/>
      <c r="D1" s="664"/>
      <c r="E1" s="664"/>
    </row>
    <row r="2" spans="1:9" ht="13.5" thickBot="1" x14ac:dyDescent="0.25">
      <c r="A2" s="24"/>
      <c r="B2" s="57"/>
      <c r="C2" s="57"/>
      <c r="D2" s="57"/>
      <c r="E2" s="57"/>
    </row>
    <row r="3" spans="1:9" s="99" customFormat="1" ht="15" customHeight="1" thickBot="1" x14ac:dyDescent="0.3">
      <c r="A3" s="268"/>
      <c r="B3" s="693" t="s">
        <v>149</v>
      </c>
      <c r="C3" s="694"/>
      <c r="D3" s="694"/>
      <c r="E3" s="695"/>
    </row>
    <row r="4" spans="1:9" s="99" customFormat="1" ht="15.75" thickBot="1" x14ac:dyDescent="0.3">
      <c r="A4" s="364" t="s">
        <v>315</v>
      </c>
      <c r="B4" s="361" t="s">
        <v>68</v>
      </c>
      <c r="C4" s="362" t="s">
        <v>69</v>
      </c>
      <c r="D4" s="362" t="s">
        <v>70</v>
      </c>
      <c r="E4" s="363" t="s">
        <v>1</v>
      </c>
    </row>
    <row r="5" spans="1:9" s="99" customFormat="1" ht="15" x14ac:dyDescent="0.25">
      <c r="A5" s="358" t="s">
        <v>71</v>
      </c>
      <c r="B5" s="199">
        <v>28595</v>
      </c>
      <c r="C5" s="199">
        <v>2157</v>
      </c>
      <c r="D5" s="199">
        <v>56667</v>
      </c>
      <c r="E5" s="200">
        <v>87419</v>
      </c>
    </row>
    <row r="6" spans="1:9" s="99" customFormat="1" ht="15" x14ac:dyDescent="0.25">
      <c r="A6" s="359" t="s">
        <v>72</v>
      </c>
      <c r="B6" s="201">
        <v>1759</v>
      </c>
      <c r="C6" s="202">
        <v>26</v>
      </c>
      <c r="D6" s="201">
        <v>616</v>
      </c>
      <c r="E6" s="203">
        <v>2401</v>
      </c>
      <c r="G6" s="118"/>
    </row>
    <row r="7" spans="1:9" s="99" customFormat="1" ht="15" x14ac:dyDescent="0.25">
      <c r="A7" s="359" t="s">
        <v>73</v>
      </c>
      <c r="B7" s="201">
        <v>8546</v>
      </c>
      <c r="C7" s="201">
        <v>2202</v>
      </c>
      <c r="D7" s="201">
        <v>4987</v>
      </c>
      <c r="E7" s="203">
        <v>15735</v>
      </c>
    </row>
    <row r="8" spans="1:9" s="99" customFormat="1" ht="15" x14ac:dyDescent="0.25">
      <c r="A8" s="359" t="s">
        <v>74</v>
      </c>
      <c r="B8" s="201">
        <v>7149</v>
      </c>
      <c r="C8" s="202">
        <v>271</v>
      </c>
      <c r="D8" s="201">
        <v>2911</v>
      </c>
      <c r="E8" s="203">
        <v>10331</v>
      </c>
      <c r="H8" s="118"/>
    </row>
    <row r="9" spans="1:9" s="99" customFormat="1" ht="15" x14ac:dyDescent="0.25">
      <c r="A9" s="359" t="s">
        <v>75</v>
      </c>
      <c r="B9" s="201">
        <v>2270</v>
      </c>
      <c r="C9" s="202">
        <v>13</v>
      </c>
      <c r="D9" s="201">
        <v>2429</v>
      </c>
      <c r="E9" s="203">
        <v>4712</v>
      </c>
    </row>
    <row r="10" spans="1:9" s="99" customFormat="1" ht="15.75" thickBot="1" x14ac:dyDescent="0.3">
      <c r="A10" s="360" t="s">
        <v>76</v>
      </c>
      <c r="B10" s="204">
        <v>63103</v>
      </c>
      <c r="C10" s="204">
        <v>26037</v>
      </c>
      <c r="D10" s="204">
        <v>120452</v>
      </c>
      <c r="E10" s="205">
        <v>209592</v>
      </c>
      <c r="G10" s="118"/>
    </row>
    <row r="11" spans="1:9" s="99" customFormat="1" ht="15" x14ac:dyDescent="0.25">
      <c r="I11" s="100"/>
    </row>
    <row r="12" spans="1:9" s="99" customFormat="1" ht="15" x14ac:dyDescent="0.25">
      <c r="A12" s="109" t="s">
        <v>143</v>
      </c>
      <c r="H12" s="118"/>
    </row>
    <row r="13" spans="1:9" s="99" customFormat="1" ht="15" x14ac:dyDescent="0.25">
      <c r="A13" s="687" t="s">
        <v>434</v>
      </c>
      <c r="B13" s="687"/>
      <c r="C13" s="687"/>
      <c r="D13" s="687"/>
      <c r="E13" s="687"/>
    </row>
    <row r="14" spans="1:9" s="99" customFormat="1" ht="75" customHeight="1" x14ac:dyDescent="0.25">
      <c r="A14" s="669" t="s">
        <v>316</v>
      </c>
      <c r="B14" s="669"/>
      <c r="C14" s="669"/>
      <c r="D14" s="669"/>
      <c r="E14" s="669"/>
    </row>
    <row r="15" spans="1:9" x14ac:dyDescent="0.2">
      <c r="A15" s="696"/>
      <c r="B15" s="696"/>
      <c r="C15" s="696"/>
      <c r="D15" s="696"/>
      <c r="E15" s="696"/>
      <c r="I15" s="36"/>
    </row>
    <row r="21" spans="8:8" x14ac:dyDescent="0.2">
      <c r="H21" s="36"/>
    </row>
  </sheetData>
  <mergeCells count="5">
    <mergeCell ref="B3:E3"/>
    <mergeCell ref="A14:E14"/>
    <mergeCell ref="A15:E15"/>
    <mergeCell ref="A1:E1"/>
    <mergeCell ref="A13:E13"/>
  </mergeCells>
  <pageMargins left="0.7" right="0.7" top="0.75" bottom="0.75" header="0.3" footer="0.3"/>
  <pageSetup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workbookViewId="0">
      <selection sqref="A1:C1"/>
    </sheetView>
  </sheetViews>
  <sheetFormatPr defaultColWidth="9" defaultRowHeight="12.75" x14ac:dyDescent="0.2"/>
  <cols>
    <col min="1" max="1" width="32" style="5" customWidth="1"/>
    <col min="2" max="2" width="23.125" style="21" customWidth="1"/>
    <col min="3" max="3" width="19.75" style="21" customWidth="1"/>
    <col min="4" max="4" width="22.375" style="11" customWidth="1"/>
    <col min="5" max="16384" width="9" style="5"/>
  </cols>
  <sheetData>
    <row r="1" spans="1:4" s="138" customFormat="1" ht="36.75" customHeight="1" x14ac:dyDescent="0.3">
      <c r="A1" s="664" t="s">
        <v>351</v>
      </c>
      <c r="B1" s="664"/>
      <c r="C1" s="664"/>
      <c r="D1" s="98"/>
    </row>
    <row r="2" spans="1:4" ht="13.5" thickBot="1" x14ac:dyDescent="0.25">
      <c r="A2" s="2"/>
    </row>
    <row r="3" spans="1:4" s="99" customFormat="1" ht="14.25" customHeight="1" thickBot="1" x14ac:dyDescent="0.3">
      <c r="A3" s="206"/>
      <c r="B3" s="653" t="s">
        <v>317</v>
      </c>
      <c r="C3" s="697"/>
      <c r="D3" s="698"/>
    </row>
    <row r="4" spans="1:4" s="99" customFormat="1" ht="30.75" thickBot="1" x14ac:dyDescent="0.3">
      <c r="A4" s="263" t="s">
        <v>38</v>
      </c>
      <c r="B4" s="271" t="s">
        <v>72</v>
      </c>
      <c r="C4" s="271" t="s">
        <v>74</v>
      </c>
      <c r="D4" s="581" t="s">
        <v>150</v>
      </c>
    </row>
    <row r="5" spans="1:4" s="99" customFormat="1" ht="15" x14ac:dyDescent="0.25">
      <c r="A5" s="267" t="s">
        <v>163</v>
      </c>
      <c r="B5" s="207">
        <v>10</v>
      </c>
      <c r="C5" s="207">
        <v>83</v>
      </c>
      <c r="D5" s="365">
        <v>93</v>
      </c>
    </row>
    <row r="6" spans="1:4" s="99" customFormat="1" ht="15" x14ac:dyDescent="0.25">
      <c r="A6" s="267" t="s">
        <v>164</v>
      </c>
      <c r="B6" s="207">
        <v>84</v>
      </c>
      <c r="C6" s="207">
        <v>181</v>
      </c>
      <c r="D6" s="366">
        <v>265</v>
      </c>
    </row>
    <row r="7" spans="1:4" s="99" customFormat="1" ht="15" x14ac:dyDescent="0.25">
      <c r="A7" s="267" t="s">
        <v>165</v>
      </c>
      <c r="B7" s="207">
        <v>399</v>
      </c>
      <c r="C7" s="207">
        <v>278</v>
      </c>
      <c r="D7" s="366">
        <v>677</v>
      </c>
    </row>
    <row r="8" spans="1:4" s="99" customFormat="1" ht="15" x14ac:dyDescent="0.25">
      <c r="A8" s="267" t="s">
        <v>166</v>
      </c>
      <c r="B8" s="207">
        <v>22</v>
      </c>
      <c r="C8" s="207">
        <v>165</v>
      </c>
      <c r="D8" s="366">
        <v>187</v>
      </c>
    </row>
    <row r="9" spans="1:4" s="99" customFormat="1" ht="15" x14ac:dyDescent="0.25">
      <c r="A9" s="267" t="s">
        <v>167</v>
      </c>
      <c r="B9" s="207">
        <v>171</v>
      </c>
      <c r="C9" s="208">
        <v>819</v>
      </c>
      <c r="D9" s="367">
        <v>990</v>
      </c>
    </row>
    <row r="10" spans="1:4" s="99" customFormat="1" ht="15" x14ac:dyDescent="0.25">
      <c r="A10" s="267" t="s">
        <v>168</v>
      </c>
      <c r="B10" s="207">
        <v>10</v>
      </c>
      <c r="C10" s="207">
        <v>204</v>
      </c>
      <c r="D10" s="366">
        <v>214</v>
      </c>
    </row>
    <row r="11" spans="1:4" s="99" customFormat="1" ht="15" x14ac:dyDescent="0.25">
      <c r="A11" s="267" t="s">
        <v>169</v>
      </c>
      <c r="B11" s="207">
        <v>0</v>
      </c>
      <c r="C11" s="207">
        <v>20</v>
      </c>
      <c r="D11" s="366">
        <v>20</v>
      </c>
    </row>
    <row r="12" spans="1:4" s="99" customFormat="1" ht="15" x14ac:dyDescent="0.25">
      <c r="A12" s="267" t="s">
        <v>170</v>
      </c>
      <c r="B12" s="207">
        <v>0</v>
      </c>
      <c r="C12" s="207">
        <v>9</v>
      </c>
      <c r="D12" s="366">
        <v>9</v>
      </c>
    </row>
    <row r="13" spans="1:4" s="99" customFormat="1" ht="15" x14ac:dyDescent="0.25">
      <c r="A13" s="267" t="s">
        <v>269</v>
      </c>
      <c r="B13" s="207">
        <v>88</v>
      </c>
      <c r="C13" s="207">
        <v>321</v>
      </c>
      <c r="D13" s="366">
        <v>409</v>
      </c>
    </row>
    <row r="14" spans="1:4" s="99" customFormat="1" ht="15" x14ac:dyDescent="0.25">
      <c r="A14" s="267" t="s">
        <v>171</v>
      </c>
      <c r="B14" s="207">
        <v>23</v>
      </c>
      <c r="C14" s="207">
        <v>152</v>
      </c>
      <c r="D14" s="366">
        <v>175</v>
      </c>
    </row>
    <row r="15" spans="1:4" s="99" customFormat="1" ht="15" x14ac:dyDescent="0.25">
      <c r="A15" s="267" t="s">
        <v>172</v>
      </c>
      <c r="B15" s="207">
        <v>23</v>
      </c>
      <c r="C15" s="207">
        <v>129</v>
      </c>
      <c r="D15" s="366">
        <v>152</v>
      </c>
    </row>
    <row r="16" spans="1:4" s="99" customFormat="1" ht="15" x14ac:dyDescent="0.25">
      <c r="A16" s="267" t="s">
        <v>173</v>
      </c>
      <c r="B16" s="207">
        <v>64</v>
      </c>
      <c r="C16" s="207">
        <v>30</v>
      </c>
      <c r="D16" s="366">
        <v>94</v>
      </c>
    </row>
    <row r="17" spans="1:4" s="99" customFormat="1" ht="15" x14ac:dyDescent="0.25">
      <c r="A17" s="267" t="s">
        <v>174</v>
      </c>
      <c r="B17" s="207">
        <v>3</v>
      </c>
      <c r="C17" s="207">
        <v>159</v>
      </c>
      <c r="D17" s="366">
        <v>162</v>
      </c>
    </row>
    <row r="18" spans="1:4" s="99" customFormat="1" ht="15" x14ac:dyDescent="0.25">
      <c r="A18" s="267" t="s">
        <v>175</v>
      </c>
      <c r="B18" s="207">
        <v>2</v>
      </c>
      <c r="C18" s="207">
        <v>97</v>
      </c>
      <c r="D18" s="366">
        <v>99</v>
      </c>
    </row>
    <row r="19" spans="1:4" s="99" customFormat="1" ht="15" x14ac:dyDescent="0.25">
      <c r="A19" s="267" t="s">
        <v>176</v>
      </c>
      <c r="B19" s="207">
        <v>12</v>
      </c>
      <c r="C19" s="207">
        <v>111</v>
      </c>
      <c r="D19" s="366">
        <v>123</v>
      </c>
    </row>
    <row r="20" spans="1:4" s="99" customFormat="1" ht="15" x14ac:dyDescent="0.25">
      <c r="A20" s="267" t="s">
        <v>177</v>
      </c>
      <c r="B20" s="207">
        <v>1</v>
      </c>
      <c r="C20" s="207">
        <v>72</v>
      </c>
      <c r="D20" s="366">
        <v>73</v>
      </c>
    </row>
    <row r="21" spans="1:4" s="99" customFormat="1" ht="15" x14ac:dyDescent="0.25">
      <c r="A21" s="267" t="s">
        <v>178</v>
      </c>
      <c r="B21" s="207">
        <v>112</v>
      </c>
      <c r="C21" s="207">
        <v>64</v>
      </c>
      <c r="D21" s="366">
        <v>176</v>
      </c>
    </row>
    <row r="22" spans="1:4" s="99" customFormat="1" ht="15" x14ac:dyDescent="0.25">
      <c r="A22" s="267" t="s">
        <v>179</v>
      </c>
      <c r="B22" s="207">
        <v>4</v>
      </c>
      <c r="C22" s="207">
        <v>132</v>
      </c>
      <c r="D22" s="366">
        <v>136</v>
      </c>
    </row>
    <row r="23" spans="1:4" s="99" customFormat="1" ht="15" x14ac:dyDescent="0.25">
      <c r="A23" s="267" t="s">
        <v>180</v>
      </c>
      <c r="B23" s="207">
        <v>36</v>
      </c>
      <c r="C23" s="207">
        <v>59</v>
      </c>
      <c r="D23" s="366">
        <v>95</v>
      </c>
    </row>
    <row r="24" spans="1:4" s="99" customFormat="1" ht="15" x14ac:dyDescent="0.25">
      <c r="A24" s="267" t="s">
        <v>181</v>
      </c>
      <c r="B24" s="207">
        <v>1</v>
      </c>
      <c r="C24" s="207">
        <v>295</v>
      </c>
      <c r="D24" s="366">
        <v>296</v>
      </c>
    </row>
    <row r="25" spans="1:4" s="99" customFormat="1" ht="15" x14ac:dyDescent="0.25">
      <c r="A25" s="267" t="s">
        <v>182</v>
      </c>
      <c r="B25" s="207">
        <v>43</v>
      </c>
      <c r="C25" s="208">
        <v>1004</v>
      </c>
      <c r="D25" s="367">
        <v>1047</v>
      </c>
    </row>
    <row r="26" spans="1:4" s="99" customFormat="1" ht="15" x14ac:dyDescent="0.25">
      <c r="A26" s="267" t="s">
        <v>183</v>
      </c>
      <c r="B26" s="207">
        <v>80</v>
      </c>
      <c r="C26" s="207">
        <v>222</v>
      </c>
      <c r="D26" s="366">
        <v>302</v>
      </c>
    </row>
    <row r="27" spans="1:4" s="99" customFormat="1" ht="15" x14ac:dyDescent="0.25">
      <c r="A27" s="267" t="s">
        <v>184</v>
      </c>
      <c r="B27" s="207">
        <v>15</v>
      </c>
      <c r="C27" s="207">
        <v>239</v>
      </c>
      <c r="D27" s="366">
        <v>254</v>
      </c>
    </row>
    <row r="28" spans="1:4" s="99" customFormat="1" ht="15" x14ac:dyDescent="0.25">
      <c r="A28" s="267" t="s">
        <v>185</v>
      </c>
      <c r="B28" s="207">
        <v>1</v>
      </c>
      <c r="C28" s="207">
        <v>58</v>
      </c>
      <c r="D28" s="366">
        <v>59</v>
      </c>
    </row>
    <row r="29" spans="1:4" s="99" customFormat="1" ht="15" x14ac:dyDescent="0.25">
      <c r="A29" s="267" t="s">
        <v>186</v>
      </c>
      <c r="B29" s="207">
        <v>18</v>
      </c>
      <c r="C29" s="207">
        <v>128</v>
      </c>
      <c r="D29" s="366">
        <v>146</v>
      </c>
    </row>
    <row r="30" spans="1:4" s="99" customFormat="1" ht="15" x14ac:dyDescent="0.25">
      <c r="A30" s="267" t="s">
        <v>187</v>
      </c>
      <c r="B30" s="207">
        <v>22</v>
      </c>
      <c r="C30" s="207">
        <v>117</v>
      </c>
      <c r="D30" s="366">
        <v>139</v>
      </c>
    </row>
    <row r="31" spans="1:4" s="99" customFormat="1" ht="15" x14ac:dyDescent="0.25">
      <c r="A31" s="267" t="s">
        <v>188</v>
      </c>
      <c r="B31" s="207">
        <v>49</v>
      </c>
      <c r="C31" s="207">
        <v>500</v>
      </c>
      <c r="D31" s="366">
        <v>549</v>
      </c>
    </row>
    <row r="32" spans="1:4" s="99" customFormat="1" ht="15" x14ac:dyDescent="0.25">
      <c r="A32" s="267" t="s">
        <v>189</v>
      </c>
      <c r="B32" s="207">
        <v>0</v>
      </c>
      <c r="C32" s="207">
        <v>44</v>
      </c>
      <c r="D32" s="366">
        <v>44</v>
      </c>
    </row>
    <row r="33" spans="1:4" s="99" customFormat="1" ht="15" x14ac:dyDescent="0.25">
      <c r="A33" s="267" t="s">
        <v>190</v>
      </c>
      <c r="B33" s="207">
        <v>2</v>
      </c>
      <c r="C33" s="207">
        <v>91</v>
      </c>
      <c r="D33" s="366">
        <v>93</v>
      </c>
    </row>
    <row r="34" spans="1:4" s="99" customFormat="1" ht="15" x14ac:dyDescent="0.25">
      <c r="A34" s="267" t="s">
        <v>191</v>
      </c>
      <c r="B34" s="207">
        <v>4</v>
      </c>
      <c r="C34" s="207">
        <v>17</v>
      </c>
      <c r="D34" s="366">
        <v>21</v>
      </c>
    </row>
    <row r="35" spans="1:4" s="99" customFormat="1" ht="15" x14ac:dyDescent="0.25">
      <c r="A35" s="267" t="s">
        <v>192</v>
      </c>
      <c r="B35" s="207">
        <v>173</v>
      </c>
      <c r="C35" s="207">
        <v>121</v>
      </c>
      <c r="D35" s="366">
        <v>294</v>
      </c>
    </row>
    <row r="36" spans="1:4" s="99" customFormat="1" ht="15" x14ac:dyDescent="0.25">
      <c r="A36" s="267" t="s">
        <v>193</v>
      </c>
      <c r="B36" s="207">
        <v>56</v>
      </c>
      <c r="C36" s="207">
        <v>103</v>
      </c>
      <c r="D36" s="366">
        <v>159</v>
      </c>
    </row>
    <row r="37" spans="1:4" s="99" customFormat="1" ht="15" x14ac:dyDescent="0.25">
      <c r="A37" s="267" t="s">
        <v>194</v>
      </c>
      <c r="B37" s="207">
        <v>19</v>
      </c>
      <c r="C37" s="207">
        <v>353</v>
      </c>
      <c r="D37" s="366">
        <v>372</v>
      </c>
    </row>
    <row r="38" spans="1:4" s="99" customFormat="1" ht="15" x14ac:dyDescent="0.25">
      <c r="A38" s="267" t="s">
        <v>195</v>
      </c>
      <c r="B38" s="207">
        <v>37</v>
      </c>
      <c r="C38" s="207">
        <v>163</v>
      </c>
      <c r="D38" s="366">
        <v>200</v>
      </c>
    </row>
    <row r="39" spans="1:4" s="99" customFormat="1" ht="15" x14ac:dyDescent="0.25">
      <c r="A39" s="267" t="s">
        <v>196</v>
      </c>
      <c r="B39" s="207">
        <v>0</v>
      </c>
      <c r="C39" s="207">
        <v>19</v>
      </c>
      <c r="D39" s="366">
        <v>19</v>
      </c>
    </row>
    <row r="40" spans="1:4" s="99" customFormat="1" ht="15" x14ac:dyDescent="0.25">
      <c r="A40" s="267" t="s">
        <v>197</v>
      </c>
      <c r="B40" s="207">
        <v>59</v>
      </c>
      <c r="C40" s="207">
        <v>243</v>
      </c>
      <c r="D40" s="366">
        <v>302</v>
      </c>
    </row>
    <row r="41" spans="1:4" s="99" customFormat="1" ht="15" x14ac:dyDescent="0.25">
      <c r="A41" s="267" t="s">
        <v>198</v>
      </c>
      <c r="B41" s="207">
        <v>0</v>
      </c>
      <c r="C41" s="207">
        <v>56</v>
      </c>
      <c r="D41" s="366">
        <v>56</v>
      </c>
    </row>
    <row r="42" spans="1:4" s="99" customFormat="1" ht="15" x14ac:dyDescent="0.25">
      <c r="A42" s="267" t="s">
        <v>199</v>
      </c>
      <c r="B42" s="207">
        <v>4</v>
      </c>
      <c r="C42" s="207">
        <v>209</v>
      </c>
      <c r="D42" s="366">
        <v>213</v>
      </c>
    </row>
    <row r="43" spans="1:4" s="99" customFormat="1" ht="15" x14ac:dyDescent="0.25">
      <c r="A43" s="267" t="s">
        <v>200</v>
      </c>
      <c r="B43" s="207">
        <v>50</v>
      </c>
      <c r="C43" s="207">
        <v>490</v>
      </c>
      <c r="D43" s="366">
        <v>540</v>
      </c>
    </row>
    <row r="44" spans="1:4" s="99" customFormat="1" ht="15" x14ac:dyDescent="0.25">
      <c r="A44" s="267" t="s">
        <v>201</v>
      </c>
      <c r="B44" s="207">
        <v>0</v>
      </c>
      <c r="C44" s="207">
        <v>9</v>
      </c>
      <c r="D44" s="366">
        <v>9</v>
      </c>
    </row>
    <row r="45" spans="1:4" s="99" customFormat="1" ht="15" x14ac:dyDescent="0.25">
      <c r="A45" s="267" t="s">
        <v>202</v>
      </c>
      <c r="B45" s="207">
        <v>6</v>
      </c>
      <c r="C45" s="207">
        <v>65</v>
      </c>
      <c r="D45" s="366">
        <v>71</v>
      </c>
    </row>
    <row r="46" spans="1:4" s="99" customFormat="1" ht="15" x14ac:dyDescent="0.25">
      <c r="A46" s="267" t="s">
        <v>203</v>
      </c>
      <c r="B46" s="207">
        <v>29</v>
      </c>
      <c r="C46" s="207">
        <v>159</v>
      </c>
      <c r="D46" s="366">
        <v>188</v>
      </c>
    </row>
    <row r="47" spans="1:4" s="99" customFormat="1" ht="15" x14ac:dyDescent="0.25">
      <c r="A47" s="267" t="s">
        <v>204</v>
      </c>
      <c r="B47" s="207">
        <v>37</v>
      </c>
      <c r="C47" s="207">
        <v>220</v>
      </c>
      <c r="D47" s="366">
        <v>257</v>
      </c>
    </row>
    <row r="48" spans="1:4" s="99" customFormat="1" ht="15" x14ac:dyDescent="0.25">
      <c r="A48" s="267" t="s">
        <v>205</v>
      </c>
      <c r="B48" s="207">
        <v>32</v>
      </c>
      <c r="C48" s="207">
        <v>140</v>
      </c>
      <c r="D48" s="366">
        <v>172</v>
      </c>
    </row>
    <row r="49" spans="1:5" s="99" customFormat="1" ht="15" x14ac:dyDescent="0.25">
      <c r="A49" s="267" t="s">
        <v>272</v>
      </c>
      <c r="B49" s="207">
        <v>25</v>
      </c>
      <c r="C49" s="207">
        <v>30</v>
      </c>
      <c r="D49" s="367">
        <v>55</v>
      </c>
    </row>
    <row r="50" spans="1:5" s="99" customFormat="1" ht="15" x14ac:dyDescent="0.25">
      <c r="A50" s="267" t="s">
        <v>206</v>
      </c>
      <c r="B50" s="207">
        <v>18</v>
      </c>
      <c r="C50" s="207">
        <v>151</v>
      </c>
      <c r="D50" s="366">
        <v>169</v>
      </c>
    </row>
    <row r="51" spans="1:5" s="99" customFormat="1" ht="15" x14ac:dyDescent="0.25">
      <c r="A51" s="267" t="s">
        <v>207</v>
      </c>
      <c r="B51" s="207">
        <v>17</v>
      </c>
      <c r="C51" s="207">
        <v>20</v>
      </c>
      <c r="D51" s="366">
        <v>37</v>
      </c>
    </row>
    <row r="52" spans="1:5" s="99" customFormat="1" ht="15" x14ac:dyDescent="0.25">
      <c r="A52" s="267" t="s">
        <v>208</v>
      </c>
      <c r="B52" s="207">
        <v>225</v>
      </c>
      <c r="C52" s="207">
        <v>725</v>
      </c>
      <c r="D52" s="367">
        <v>950</v>
      </c>
    </row>
    <row r="53" spans="1:5" s="99" customFormat="1" ht="15" x14ac:dyDescent="0.25">
      <c r="A53" s="317" t="s">
        <v>209</v>
      </c>
      <c r="B53" s="207">
        <v>175</v>
      </c>
      <c r="C53" s="207">
        <v>328</v>
      </c>
      <c r="D53" s="367">
        <v>503</v>
      </c>
    </row>
    <row r="54" spans="1:5" s="99" customFormat="1" ht="15" x14ac:dyDescent="0.25">
      <c r="A54" s="267" t="s">
        <v>210</v>
      </c>
      <c r="B54" s="207">
        <v>0</v>
      </c>
      <c r="C54" s="207">
        <v>100</v>
      </c>
      <c r="D54" s="366">
        <v>100</v>
      </c>
    </row>
    <row r="55" spans="1:5" s="99" customFormat="1" ht="15" x14ac:dyDescent="0.25">
      <c r="A55" s="267" t="s">
        <v>211</v>
      </c>
      <c r="B55" s="207">
        <v>23</v>
      </c>
      <c r="C55" s="207">
        <v>70</v>
      </c>
      <c r="D55" s="366">
        <v>93</v>
      </c>
    </row>
    <row r="56" spans="1:5" s="99" customFormat="1" ht="15.75" thickBot="1" x14ac:dyDescent="0.3">
      <c r="A56" s="267" t="s">
        <v>212</v>
      </c>
      <c r="B56" s="207">
        <v>117</v>
      </c>
      <c r="C56" s="207">
        <v>757</v>
      </c>
      <c r="D56" s="366">
        <v>874</v>
      </c>
    </row>
    <row r="57" spans="1:5" s="99" customFormat="1" ht="15.75" thickBot="1" x14ac:dyDescent="0.3">
      <c r="A57" s="263" t="s">
        <v>118</v>
      </c>
      <c r="B57" s="270">
        <f>SUBTOTAL(109,B5:B56)</f>
        <v>2401</v>
      </c>
      <c r="C57" s="270">
        <f>SUBTOTAL(109,C5:C56)</f>
        <v>10331</v>
      </c>
      <c r="D57" s="368">
        <f>SUBTOTAL(109,D5:D56)</f>
        <v>12732</v>
      </c>
    </row>
    <row r="58" spans="1:5" s="99" customFormat="1" ht="15" x14ac:dyDescent="0.25">
      <c r="D58" s="112"/>
    </row>
    <row r="59" spans="1:5" s="99" customFormat="1" ht="15" x14ac:dyDescent="0.25">
      <c r="A59" s="109" t="s">
        <v>143</v>
      </c>
      <c r="D59" s="112"/>
    </row>
    <row r="60" spans="1:5" s="99" customFormat="1" ht="15" x14ac:dyDescent="0.25">
      <c r="A60" s="687" t="s">
        <v>434</v>
      </c>
      <c r="B60" s="687"/>
      <c r="C60" s="687"/>
      <c r="D60" s="687"/>
      <c r="E60" s="687"/>
    </row>
    <row r="61" spans="1:5" s="99" customFormat="1" ht="95.25" customHeight="1" x14ac:dyDescent="0.25">
      <c r="A61" s="669" t="s">
        <v>318</v>
      </c>
      <c r="B61" s="669"/>
      <c r="C61" s="669"/>
      <c r="D61" s="112"/>
    </row>
    <row r="62" spans="1:5" x14ac:dyDescent="0.2">
      <c r="A62" s="77"/>
      <c r="B62" s="77"/>
      <c r="C62" s="77"/>
    </row>
    <row r="63" spans="1:5" x14ac:dyDescent="0.2">
      <c r="A63" s="77"/>
      <c r="B63" s="77"/>
      <c r="C63" s="77"/>
    </row>
    <row r="64" spans="1:5" x14ac:dyDescent="0.2">
      <c r="A64" s="77"/>
      <c r="B64" s="77"/>
      <c r="C64" s="77"/>
    </row>
    <row r="65" spans="1:3" x14ac:dyDescent="0.2">
      <c r="A65" s="77"/>
      <c r="B65" s="77"/>
      <c r="C65" s="77"/>
    </row>
    <row r="66" spans="1:3" x14ac:dyDescent="0.2">
      <c r="A66" s="77"/>
      <c r="B66" s="77"/>
      <c r="C66" s="77"/>
    </row>
    <row r="67" spans="1:3" x14ac:dyDescent="0.2">
      <c r="A67" s="45"/>
      <c r="B67" s="45"/>
      <c r="C67" s="45"/>
    </row>
  </sheetData>
  <mergeCells count="4">
    <mergeCell ref="A61:C61"/>
    <mergeCell ref="A1:C1"/>
    <mergeCell ref="B3:D3"/>
    <mergeCell ref="A60:E60"/>
  </mergeCells>
  <pageMargins left="0.7" right="0.7" top="0.75" bottom="0.75" header="0.3" footer="0.3"/>
  <pageSetup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sheetViews>
  <sheetFormatPr defaultColWidth="9" defaultRowHeight="12.75" x14ac:dyDescent="0.2"/>
  <cols>
    <col min="1" max="1" width="38.5" style="5" bestFit="1" customWidth="1"/>
    <col min="2" max="2" width="12.875" style="21" customWidth="1"/>
    <col min="3" max="3" width="14" style="21" bestFit="1" customWidth="1"/>
    <col min="4" max="5" width="14.625" style="21" bestFit="1" customWidth="1"/>
    <col min="6" max="6" width="16" style="21" customWidth="1"/>
    <col min="7" max="7" width="10.25" style="21" customWidth="1"/>
    <col min="8" max="16384" width="9" style="5"/>
  </cols>
  <sheetData>
    <row r="1" spans="1:7" s="97" customFormat="1" ht="18.75" x14ac:dyDescent="0.3">
      <c r="A1" s="209" t="s">
        <v>352</v>
      </c>
      <c r="B1" s="210"/>
    </row>
    <row r="2" spans="1:7" s="97" customFormat="1" ht="19.5" thickBot="1" x14ac:dyDescent="0.35">
      <c r="A2" s="209"/>
      <c r="B2" s="210"/>
    </row>
    <row r="3" spans="1:7" ht="18" customHeight="1" thickBot="1" x14ac:dyDescent="0.25">
      <c r="A3" s="376"/>
      <c r="B3" s="699" t="s">
        <v>44</v>
      </c>
      <c r="C3" s="700"/>
      <c r="D3" s="700"/>
      <c r="E3" s="700"/>
      <c r="F3" s="700"/>
      <c r="G3" s="701"/>
    </row>
    <row r="4" spans="1:7" s="213" customFormat="1" ht="48.75" customHeight="1" thickBot="1" x14ac:dyDescent="0.3">
      <c r="A4" s="370" t="s">
        <v>257</v>
      </c>
      <c r="B4" s="211" t="s">
        <v>71</v>
      </c>
      <c r="C4" s="211" t="s">
        <v>72</v>
      </c>
      <c r="D4" s="211" t="s">
        <v>73</v>
      </c>
      <c r="E4" s="211" t="s">
        <v>74</v>
      </c>
      <c r="F4" s="211" t="s">
        <v>353</v>
      </c>
      <c r="G4" s="212" t="s">
        <v>76</v>
      </c>
    </row>
    <row r="5" spans="1:7" s="146" customFormat="1" ht="15" x14ac:dyDescent="0.25">
      <c r="A5" s="371" t="s">
        <v>80</v>
      </c>
      <c r="B5" s="214">
        <v>3511</v>
      </c>
      <c r="C5" s="214">
        <v>1</v>
      </c>
      <c r="D5" s="214">
        <v>2253</v>
      </c>
      <c r="E5" s="214">
        <v>698</v>
      </c>
      <c r="F5" s="214">
        <v>77</v>
      </c>
      <c r="G5" s="373">
        <v>32521</v>
      </c>
    </row>
    <row r="6" spans="1:7" s="146" customFormat="1" ht="15" x14ac:dyDescent="0.25">
      <c r="A6" s="371" t="s">
        <v>83</v>
      </c>
      <c r="B6" s="214">
        <v>186</v>
      </c>
      <c r="C6" s="214">
        <v>16</v>
      </c>
      <c r="D6" s="214">
        <v>40</v>
      </c>
      <c r="E6" s="214">
        <v>4</v>
      </c>
      <c r="F6" s="214">
        <v>32</v>
      </c>
      <c r="G6" s="373">
        <v>501</v>
      </c>
    </row>
    <row r="7" spans="1:7" s="146" customFormat="1" ht="15" x14ac:dyDescent="0.25">
      <c r="A7" s="371" t="s">
        <v>84</v>
      </c>
      <c r="B7" s="214">
        <v>6476</v>
      </c>
      <c r="C7" s="214">
        <v>6</v>
      </c>
      <c r="D7" s="214">
        <v>1362</v>
      </c>
      <c r="E7" s="214">
        <v>15</v>
      </c>
      <c r="F7" s="214">
        <v>245</v>
      </c>
      <c r="G7" s="373">
        <v>11806</v>
      </c>
    </row>
    <row r="8" spans="1:7" s="146" customFormat="1" ht="15" x14ac:dyDescent="0.25">
      <c r="A8" s="371" t="s">
        <v>85</v>
      </c>
      <c r="B8" s="214">
        <v>1973</v>
      </c>
      <c r="C8" s="214">
        <v>15</v>
      </c>
      <c r="D8" s="214">
        <v>167</v>
      </c>
      <c r="E8" s="214">
        <v>14</v>
      </c>
      <c r="F8" s="214">
        <v>12</v>
      </c>
      <c r="G8" s="373">
        <v>716</v>
      </c>
    </row>
    <row r="9" spans="1:7" s="146" customFormat="1" ht="15" x14ac:dyDescent="0.25">
      <c r="A9" s="371" t="s">
        <v>86</v>
      </c>
      <c r="B9" s="214">
        <v>4711</v>
      </c>
      <c r="C9" s="214">
        <v>13</v>
      </c>
      <c r="D9" s="214">
        <v>61</v>
      </c>
      <c r="E9" s="214">
        <v>374</v>
      </c>
      <c r="F9" s="214">
        <v>146</v>
      </c>
      <c r="G9" s="373">
        <v>41879</v>
      </c>
    </row>
    <row r="10" spans="1:7" s="146" customFormat="1" ht="15" x14ac:dyDescent="0.25">
      <c r="A10" s="371" t="s">
        <v>88</v>
      </c>
      <c r="B10" s="214">
        <v>784</v>
      </c>
      <c r="C10" s="214">
        <v>0</v>
      </c>
      <c r="D10" s="214">
        <v>601</v>
      </c>
      <c r="E10" s="214">
        <v>10</v>
      </c>
      <c r="F10" s="214">
        <v>28</v>
      </c>
      <c r="G10" s="373">
        <v>3013</v>
      </c>
    </row>
    <row r="11" spans="1:7" s="146" customFormat="1" ht="15" x14ac:dyDescent="0.25">
      <c r="A11" s="371" t="s">
        <v>89</v>
      </c>
      <c r="B11" s="214">
        <v>91</v>
      </c>
      <c r="C11" s="214">
        <v>0</v>
      </c>
      <c r="D11" s="214">
        <v>21</v>
      </c>
      <c r="E11" s="214">
        <v>11</v>
      </c>
      <c r="F11" s="214">
        <v>0</v>
      </c>
      <c r="G11" s="373">
        <v>4419</v>
      </c>
    </row>
    <row r="12" spans="1:7" s="146" customFormat="1" ht="15" x14ac:dyDescent="0.25">
      <c r="A12" s="371" t="s">
        <v>91</v>
      </c>
      <c r="B12" s="214">
        <v>232</v>
      </c>
      <c r="C12" s="214">
        <v>0</v>
      </c>
      <c r="D12" s="214">
        <v>73</v>
      </c>
      <c r="E12" s="214">
        <v>0</v>
      </c>
      <c r="F12" s="214">
        <v>0</v>
      </c>
      <c r="G12" s="373">
        <v>51</v>
      </c>
    </row>
    <row r="13" spans="1:7" s="146" customFormat="1" ht="15" x14ac:dyDescent="0.25">
      <c r="A13" s="371" t="s">
        <v>87</v>
      </c>
      <c r="B13" s="214">
        <v>15464</v>
      </c>
      <c r="C13" s="214">
        <v>2033</v>
      </c>
      <c r="D13" s="214">
        <v>9874</v>
      </c>
      <c r="E13" s="214">
        <v>6797</v>
      </c>
      <c r="F13" s="214">
        <v>1879</v>
      </c>
      <c r="G13" s="373">
        <v>110446</v>
      </c>
    </row>
    <row r="14" spans="1:7" s="146" customFormat="1" ht="15" x14ac:dyDescent="0.25">
      <c r="A14" s="371" t="s">
        <v>93</v>
      </c>
      <c r="B14" s="214">
        <v>4</v>
      </c>
      <c r="C14" s="214">
        <v>3</v>
      </c>
      <c r="D14" s="214">
        <v>1</v>
      </c>
      <c r="E14" s="214">
        <v>1</v>
      </c>
      <c r="F14" s="214">
        <v>0</v>
      </c>
      <c r="G14" s="373">
        <v>7</v>
      </c>
    </row>
    <row r="15" spans="1:7" s="146" customFormat="1" ht="15" x14ac:dyDescent="0.25">
      <c r="A15" s="371" t="s">
        <v>92</v>
      </c>
      <c r="B15" s="214">
        <v>47647</v>
      </c>
      <c r="C15" s="214">
        <v>3</v>
      </c>
      <c r="D15" s="214">
        <v>114</v>
      </c>
      <c r="E15" s="214">
        <v>159</v>
      </c>
      <c r="F15" s="214">
        <v>8</v>
      </c>
      <c r="G15" s="373">
        <v>1</v>
      </c>
    </row>
    <row r="16" spans="1:7" s="146" customFormat="1" ht="15" x14ac:dyDescent="0.25">
      <c r="A16" s="371" t="s">
        <v>94</v>
      </c>
      <c r="B16" s="214">
        <v>3405</v>
      </c>
      <c r="C16" s="214">
        <v>192</v>
      </c>
      <c r="D16" s="214">
        <v>756</v>
      </c>
      <c r="E16" s="214">
        <v>1740</v>
      </c>
      <c r="F16" s="214">
        <v>2067</v>
      </c>
      <c r="G16" s="373">
        <v>1236</v>
      </c>
    </row>
    <row r="17" spans="1:7" s="146" customFormat="1" ht="15" x14ac:dyDescent="0.25">
      <c r="A17" s="371" t="s">
        <v>35</v>
      </c>
      <c r="B17" s="214">
        <v>242</v>
      </c>
      <c r="C17" s="214">
        <v>0</v>
      </c>
      <c r="D17" s="214">
        <v>10</v>
      </c>
      <c r="E17" s="214">
        <v>0</v>
      </c>
      <c r="F17" s="214">
        <v>17</v>
      </c>
      <c r="G17" s="373">
        <v>9</v>
      </c>
    </row>
    <row r="18" spans="1:7" s="146" customFormat="1" ht="15" x14ac:dyDescent="0.25">
      <c r="A18" s="371" t="s">
        <v>36</v>
      </c>
      <c r="B18" s="214">
        <v>282</v>
      </c>
      <c r="C18" s="214">
        <v>76</v>
      </c>
      <c r="D18" s="214">
        <v>92</v>
      </c>
      <c r="E18" s="214">
        <v>334</v>
      </c>
      <c r="F18" s="214">
        <v>42</v>
      </c>
      <c r="G18" s="373">
        <v>1018</v>
      </c>
    </row>
    <row r="19" spans="1:7" s="146" customFormat="1" ht="15.75" thickBot="1" x14ac:dyDescent="0.3">
      <c r="A19" s="371" t="s">
        <v>37</v>
      </c>
      <c r="B19" s="214">
        <v>2411</v>
      </c>
      <c r="C19" s="214">
        <v>43</v>
      </c>
      <c r="D19" s="214">
        <v>310</v>
      </c>
      <c r="E19" s="214">
        <v>174</v>
      </c>
      <c r="F19" s="214">
        <v>159</v>
      </c>
      <c r="G19" s="373">
        <v>1969</v>
      </c>
    </row>
    <row r="20" spans="1:7" s="146" customFormat="1" ht="15.75" thickBot="1" x14ac:dyDescent="0.3">
      <c r="A20" s="372" t="s">
        <v>1</v>
      </c>
      <c r="B20" s="369">
        <f t="shared" ref="B20:G20" si="0">SUM(B5:B19)</f>
        <v>87419</v>
      </c>
      <c r="C20" s="215">
        <f t="shared" si="0"/>
        <v>2401</v>
      </c>
      <c r="D20" s="215">
        <f t="shared" si="0"/>
        <v>15735</v>
      </c>
      <c r="E20" s="215">
        <f t="shared" si="0"/>
        <v>10331</v>
      </c>
      <c r="F20" s="215">
        <f t="shared" si="0"/>
        <v>4712</v>
      </c>
      <c r="G20" s="374">
        <f t="shared" si="0"/>
        <v>209592</v>
      </c>
    </row>
    <row r="21" spans="1:7" s="146" customFormat="1" ht="15" x14ac:dyDescent="0.25"/>
    <row r="22" spans="1:7" s="146" customFormat="1" ht="15" x14ac:dyDescent="0.25">
      <c r="A22" s="147" t="s">
        <v>143</v>
      </c>
    </row>
    <row r="23" spans="1:7" s="146" customFormat="1" ht="61.5" customHeight="1" x14ac:dyDescent="0.25">
      <c r="A23" s="670" t="s">
        <v>156</v>
      </c>
      <c r="B23" s="670"/>
      <c r="C23" s="670"/>
      <c r="D23" s="670"/>
      <c r="E23" s="670"/>
      <c r="F23" s="670"/>
    </row>
    <row r="24" spans="1:7" s="23" customFormat="1" ht="15" x14ac:dyDescent="0.25">
      <c r="A24" s="670" t="s">
        <v>437</v>
      </c>
      <c r="B24" s="670"/>
      <c r="C24" s="670"/>
      <c r="D24" s="670"/>
      <c r="E24" s="670"/>
      <c r="F24" s="670"/>
      <c r="G24" s="78"/>
    </row>
    <row r="25" spans="1:7" s="23" customFormat="1" ht="105.75" customHeight="1" x14ac:dyDescent="0.25">
      <c r="A25" s="669" t="s">
        <v>258</v>
      </c>
      <c r="B25" s="669"/>
      <c r="C25" s="669"/>
      <c r="D25" s="669"/>
      <c r="E25" s="669"/>
      <c r="F25" s="78"/>
      <c r="G25" s="78"/>
    </row>
    <row r="27" spans="1:7" s="23" customFormat="1" x14ac:dyDescent="0.2">
      <c r="A27" s="78"/>
      <c r="B27" s="78"/>
      <c r="C27" s="78"/>
      <c r="D27" s="78"/>
      <c r="E27" s="78"/>
      <c r="F27" s="78"/>
      <c r="G27" s="78"/>
    </row>
    <row r="28" spans="1:7" s="23" customFormat="1" x14ac:dyDescent="0.2">
      <c r="A28" s="78"/>
      <c r="B28" s="78"/>
      <c r="C28" s="78"/>
      <c r="D28" s="78"/>
      <c r="E28" s="78"/>
      <c r="F28" s="78"/>
      <c r="G28" s="78"/>
    </row>
    <row r="29" spans="1:7" s="23" customFormat="1" x14ac:dyDescent="0.2">
      <c r="A29" s="78"/>
      <c r="B29" s="78"/>
      <c r="C29" s="78"/>
      <c r="D29" s="78"/>
      <c r="E29" s="78"/>
      <c r="F29" s="78"/>
      <c r="G29" s="78"/>
    </row>
    <row r="30" spans="1:7" s="23" customFormat="1" x14ac:dyDescent="0.2">
      <c r="A30" s="78"/>
      <c r="B30" s="78"/>
      <c r="C30" s="78"/>
      <c r="D30" s="78"/>
      <c r="E30" s="78"/>
      <c r="F30" s="78"/>
      <c r="G30" s="78"/>
    </row>
    <row r="31" spans="1:7" s="23" customFormat="1" x14ac:dyDescent="0.2">
      <c r="A31" s="78"/>
      <c r="B31" s="78"/>
      <c r="C31" s="78"/>
      <c r="D31" s="78"/>
      <c r="E31" s="78"/>
      <c r="F31" s="78"/>
      <c r="G31" s="78"/>
    </row>
    <row r="32" spans="1:7" s="23" customFormat="1" x14ac:dyDescent="0.2">
      <c r="A32" s="78"/>
      <c r="B32" s="78"/>
      <c r="C32" s="78"/>
      <c r="D32" s="78"/>
      <c r="E32" s="78"/>
      <c r="F32" s="78"/>
      <c r="G32" s="78"/>
    </row>
    <row r="33" spans="1:7" s="23" customFormat="1" x14ac:dyDescent="0.2">
      <c r="A33" s="78"/>
      <c r="B33" s="78"/>
      <c r="C33" s="78"/>
      <c r="D33" s="78"/>
      <c r="E33" s="78"/>
      <c r="F33" s="78"/>
      <c r="G33" s="78"/>
    </row>
    <row r="34" spans="1:7" x14ac:dyDescent="0.2">
      <c r="A34" s="78"/>
      <c r="B34" s="78"/>
      <c r="C34" s="78"/>
      <c r="D34" s="78"/>
      <c r="E34" s="78"/>
      <c r="F34" s="76"/>
      <c r="G34" s="76"/>
    </row>
    <row r="35" spans="1:7" x14ac:dyDescent="0.2">
      <c r="A35" s="76"/>
      <c r="B35" s="76"/>
      <c r="C35" s="76"/>
      <c r="D35" s="76"/>
      <c r="E35" s="76"/>
      <c r="F35" s="76"/>
      <c r="G35" s="76"/>
    </row>
    <row r="36" spans="1:7" x14ac:dyDescent="0.2">
      <c r="A36" s="76"/>
      <c r="B36" s="76"/>
      <c r="C36" s="76"/>
      <c r="D36" s="76"/>
      <c r="E36" s="76"/>
      <c r="F36" s="76"/>
      <c r="G36" s="76"/>
    </row>
    <row r="37" spans="1:7" x14ac:dyDescent="0.2">
      <c r="A37" s="76"/>
      <c r="B37" s="76"/>
      <c r="C37" s="76"/>
      <c r="D37" s="76"/>
      <c r="E37" s="76"/>
      <c r="F37" s="76"/>
      <c r="G37" s="76"/>
    </row>
    <row r="38" spans="1:7" x14ac:dyDescent="0.2">
      <c r="A38" s="76"/>
      <c r="B38" s="76"/>
      <c r="C38" s="76"/>
      <c r="D38" s="76"/>
      <c r="E38" s="76"/>
      <c r="F38" s="76"/>
      <c r="G38" s="76"/>
    </row>
    <row r="39" spans="1:7" x14ac:dyDescent="0.2">
      <c r="A39" s="76"/>
      <c r="B39" s="76"/>
      <c r="C39" s="76"/>
      <c r="D39" s="76"/>
      <c r="E39" s="76"/>
      <c r="F39" s="76"/>
      <c r="G39" s="76"/>
    </row>
    <row r="40" spans="1:7" x14ac:dyDescent="0.2">
      <c r="A40" s="76"/>
      <c r="B40" s="76"/>
      <c r="C40" s="76"/>
      <c r="D40" s="76"/>
      <c r="E40" s="76"/>
      <c r="F40" s="76"/>
      <c r="G40" s="76"/>
    </row>
    <row r="41" spans="1:7" x14ac:dyDescent="0.2">
      <c r="A41" s="76"/>
      <c r="B41" s="76"/>
      <c r="C41" s="76"/>
      <c r="D41" s="76"/>
      <c r="E41" s="76"/>
      <c r="F41" s="76"/>
      <c r="G41" s="76"/>
    </row>
    <row r="42" spans="1:7" x14ac:dyDescent="0.2">
      <c r="A42" s="76"/>
      <c r="B42" s="76"/>
      <c r="C42" s="76"/>
      <c r="D42" s="76"/>
      <c r="E42" s="76"/>
      <c r="F42" s="76"/>
      <c r="G42" s="76"/>
    </row>
    <row r="43" spans="1:7" x14ac:dyDescent="0.2">
      <c r="A43" s="76"/>
      <c r="B43" s="76"/>
      <c r="C43" s="76"/>
      <c r="D43" s="76"/>
      <c r="E43" s="76"/>
      <c r="F43" s="76"/>
      <c r="G43" s="76"/>
    </row>
    <row r="44" spans="1:7" x14ac:dyDescent="0.2">
      <c r="A44" s="76"/>
      <c r="B44" s="76"/>
      <c r="C44" s="76"/>
      <c r="D44" s="76"/>
      <c r="E44" s="76"/>
      <c r="F44" s="76"/>
      <c r="G44" s="76"/>
    </row>
    <row r="45" spans="1:7" x14ac:dyDescent="0.2">
      <c r="A45" s="76"/>
      <c r="B45" s="76"/>
      <c r="C45" s="76"/>
      <c r="D45" s="76"/>
      <c r="E45" s="76"/>
      <c r="F45" s="76"/>
      <c r="G45" s="76"/>
    </row>
    <row r="46" spans="1:7" x14ac:dyDescent="0.2">
      <c r="A46" s="76"/>
      <c r="B46" s="76"/>
      <c r="C46" s="76"/>
      <c r="D46" s="76"/>
      <c r="E46" s="76"/>
      <c r="F46" s="76"/>
      <c r="G46" s="76"/>
    </row>
    <row r="47" spans="1:7" x14ac:dyDescent="0.2">
      <c r="A47" s="76"/>
      <c r="B47" s="76"/>
      <c r="C47" s="76"/>
      <c r="D47" s="76"/>
      <c r="E47" s="76"/>
      <c r="F47" s="76"/>
      <c r="G47" s="76"/>
    </row>
    <row r="48" spans="1:7" x14ac:dyDescent="0.2">
      <c r="A48" s="76"/>
      <c r="B48" s="76"/>
      <c r="C48" s="76"/>
      <c r="D48" s="76"/>
      <c r="E48" s="76"/>
      <c r="F48" s="76"/>
      <c r="G48" s="76"/>
    </row>
    <row r="49" spans="1:7" x14ac:dyDescent="0.2">
      <c r="A49" s="76"/>
      <c r="B49" s="76"/>
      <c r="C49" s="76"/>
      <c r="D49" s="76"/>
      <c r="E49" s="76"/>
      <c r="F49" s="76"/>
      <c r="G49" s="76"/>
    </row>
    <row r="50" spans="1:7" x14ac:dyDescent="0.2">
      <c r="A50" s="76"/>
      <c r="B50" s="76"/>
      <c r="C50" s="76"/>
      <c r="D50" s="76"/>
      <c r="E50" s="76"/>
      <c r="F50" s="76"/>
      <c r="G50" s="76"/>
    </row>
    <row r="51" spans="1:7" x14ac:dyDescent="0.2">
      <c r="A51" s="76"/>
      <c r="B51" s="76"/>
      <c r="C51" s="76"/>
      <c r="D51" s="76"/>
      <c r="E51" s="76"/>
      <c r="F51" s="76"/>
      <c r="G51" s="76"/>
    </row>
    <row r="52" spans="1:7" x14ac:dyDescent="0.2">
      <c r="A52" s="76"/>
      <c r="B52" s="76"/>
      <c r="C52" s="76"/>
      <c r="D52" s="76"/>
      <c r="E52" s="76"/>
      <c r="F52" s="76"/>
      <c r="G52" s="76"/>
    </row>
    <row r="53" spans="1:7" x14ac:dyDescent="0.2">
      <c r="A53" s="76"/>
      <c r="B53" s="76"/>
      <c r="C53" s="76"/>
      <c r="D53" s="76"/>
      <c r="E53" s="76"/>
      <c r="F53" s="76"/>
      <c r="G53" s="76"/>
    </row>
    <row r="54" spans="1:7" x14ac:dyDescent="0.2">
      <c r="A54" s="76"/>
      <c r="B54" s="76"/>
      <c r="C54" s="76"/>
      <c r="D54" s="76"/>
      <c r="E54" s="76"/>
      <c r="F54" s="76"/>
      <c r="G54" s="76"/>
    </row>
    <row r="55" spans="1:7" x14ac:dyDescent="0.2">
      <c r="A55" s="76"/>
      <c r="B55" s="76"/>
      <c r="C55" s="76"/>
      <c r="D55" s="76"/>
      <c r="E55" s="76"/>
      <c r="F55" s="76"/>
      <c r="G55" s="76"/>
    </row>
    <row r="56" spans="1:7" x14ac:dyDescent="0.2">
      <c r="A56" s="76"/>
      <c r="B56" s="76"/>
      <c r="C56" s="76"/>
      <c r="D56" s="76"/>
      <c r="E56" s="76"/>
      <c r="F56" s="76"/>
      <c r="G56" s="76"/>
    </row>
    <row r="57" spans="1:7" x14ac:dyDescent="0.2">
      <c r="A57" s="76"/>
      <c r="B57" s="76"/>
      <c r="C57" s="76"/>
      <c r="D57" s="76"/>
      <c r="E57" s="76"/>
      <c r="F57" s="76"/>
      <c r="G57" s="76"/>
    </row>
    <row r="58" spans="1:7" x14ac:dyDescent="0.2">
      <c r="A58" s="76"/>
      <c r="B58" s="76"/>
      <c r="C58" s="76"/>
      <c r="D58" s="76"/>
      <c r="E58" s="76"/>
    </row>
  </sheetData>
  <mergeCells count="4">
    <mergeCell ref="A23:F23"/>
    <mergeCell ref="B3:G3"/>
    <mergeCell ref="A25:E25"/>
    <mergeCell ref="A24:F24"/>
  </mergeCells>
  <pageMargins left="0.25" right="0.25" top="0.75" bottom="0.75" header="0.3" footer="0.3"/>
  <pageSetup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sqref="A1:C1"/>
    </sheetView>
  </sheetViews>
  <sheetFormatPr defaultColWidth="9" defaultRowHeight="12.75" x14ac:dyDescent="0.2"/>
  <cols>
    <col min="1" max="1" width="38.5" style="5" bestFit="1" customWidth="1"/>
    <col min="2" max="2" width="11.875" style="5" customWidth="1"/>
    <col min="3" max="3" width="13.5" style="21" customWidth="1"/>
    <col min="4" max="4" width="13.625" style="5" customWidth="1"/>
    <col min="5" max="5" width="38.375" style="5" bestFit="1" customWidth="1"/>
    <col min="6" max="6" width="6.125" style="5" bestFit="1" customWidth="1"/>
    <col min="7" max="16384" width="9" style="5"/>
  </cols>
  <sheetData>
    <row r="1" spans="1:7" s="138" customFormat="1" ht="43.5" customHeight="1" x14ac:dyDescent="0.3">
      <c r="A1" s="664" t="s">
        <v>354</v>
      </c>
      <c r="B1" s="664"/>
      <c r="C1" s="664"/>
    </row>
    <row r="2" spans="1:7" ht="13.5" thickBot="1" x14ac:dyDescent="0.25">
      <c r="A2" s="22"/>
      <c r="B2" s="22"/>
    </row>
    <row r="3" spans="1:7" ht="14.25" customHeight="1" thickBot="1" x14ac:dyDescent="0.25">
      <c r="A3" s="376"/>
      <c r="B3" s="702" t="s">
        <v>155</v>
      </c>
      <c r="C3" s="703"/>
      <c r="D3" s="704"/>
    </row>
    <row r="4" spans="1:7" s="213" customFormat="1" ht="15.75" thickBot="1" x14ac:dyDescent="0.3">
      <c r="A4" s="375" t="s">
        <v>257</v>
      </c>
      <c r="B4" s="217" t="s">
        <v>157</v>
      </c>
      <c r="C4" s="540" t="s">
        <v>325</v>
      </c>
      <c r="D4" s="540" t="s">
        <v>355</v>
      </c>
    </row>
    <row r="5" spans="1:7" s="99" customFormat="1" ht="15" x14ac:dyDescent="0.25">
      <c r="A5" s="371" t="s">
        <v>81</v>
      </c>
      <c r="B5" s="207">
        <v>84</v>
      </c>
      <c r="C5" s="595"/>
      <c r="D5" s="539"/>
    </row>
    <row r="6" spans="1:7" s="99" customFormat="1" ht="15" x14ac:dyDescent="0.25">
      <c r="A6" s="371" t="s">
        <v>82</v>
      </c>
      <c r="B6" s="207">
        <v>470</v>
      </c>
      <c r="C6" s="595"/>
      <c r="D6" s="539"/>
    </row>
    <row r="7" spans="1:7" s="99" customFormat="1" ht="15" x14ac:dyDescent="0.25">
      <c r="A7" s="371" t="s">
        <v>34</v>
      </c>
      <c r="B7" s="207">
        <v>3</v>
      </c>
      <c r="C7" s="595"/>
      <c r="D7" s="539"/>
    </row>
    <row r="8" spans="1:7" s="99" customFormat="1" ht="15" x14ac:dyDescent="0.25">
      <c r="A8" s="371" t="s">
        <v>80</v>
      </c>
      <c r="B8" s="207">
        <v>337</v>
      </c>
      <c r="C8" s="595">
        <v>354</v>
      </c>
      <c r="D8" s="539">
        <v>351</v>
      </c>
    </row>
    <row r="9" spans="1:7" s="99" customFormat="1" ht="15" x14ac:dyDescent="0.25">
      <c r="A9" s="371" t="s">
        <v>83</v>
      </c>
      <c r="B9" s="207">
        <v>19</v>
      </c>
      <c r="C9" s="595">
        <v>19</v>
      </c>
      <c r="D9" s="539">
        <v>19</v>
      </c>
    </row>
    <row r="10" spans="1:7" s="99" customFormat="1" ht="15" x14ac:dyDescent="0.25">
      <c r="A10" s="371" t="s">
        <v>84</v>
      </c>
      <c r="B10" s="207">
        <v>189</v>
      </c>
      <c r="C10" s="595">
        <v>213</v>
      </c>
      <c r="D10" s="539">
        <v>218</v>
      </c>
    </row>
    <row r="11" spans="1:7" s="99" customFormat="1" ht="15" x14ac:dyDescent="0.25">
      <c r="A11" s="371" t="s">
        <v>85</v>
      </c>
      <c r="B11" s="207">
        <v>14</v>
      </c>
      <c r="C11" s="595">
        <v>19</v>
      </c>
      <c r="D11" s="539">
        <v>18</v>
      </c>
    </row>
    <row r="12" spans="1:7" s="99" customFormat="1" ht="15" x14ac:dyDescent="0.25">
      <c r="A12" s="371" t="s">
        <v>86</v>
      </c>
      <c r="B12" s="207">
        <v>163</v>
      </c>
      <c r="C12" s="595">
        <v>165</v>
      </c>
      <c r="D12" s="539">
        <v>171</v>
      </c>
    </row>
    <row r="13" spans="1:7" s="99" customFormat="1" ht="15" x14ac:dyDescent="0.25">
      <c r="A13" s="371" t="s">
        <v>88</v>
      </c>
      <c r="B13" s="207">
        <v>92</v>
      </c>
      <c r="C13" s="595">
        <v>100</v>
      </c>
      <c r="D13" s="539">
        <v>101</v>
      </c>
      <c r="F13" s="298"/>
      <c r="G13" s="224"/>
    </row>
    <row r="14" spans="1:7" s="99" customFormat="1" ht="15" x14ac:dyDescent="0.25">
      <c r="A14" s="371" t="s">
        <v>89</v>
      </c>
      <c r="B14" s="207">
        <v>70</v>
      </c>
      <c r="C14" s="595">
        <v>82</v>
      </c>
      <c r="D14" s="539">
        <v>82</v>
      </c>
    </row>
    <row r="15" spans="1:7" s="99" customFormat="1" ht="15" x14ac:dyDescent="0.25">
      <c r="A15" s="371" t="s">
        <v>91</v>
      </c>
      <c r="B15" s="207">
        <v>5</v>
      </c>
      <c r="C15" s="595">
        <v>5</v>
      </c>
      <c r="D15" s="539">
        <v>4</v>
      </c>
    </row>
    <row r="16" spans="1:7" s="99" customFormat="1" ht="15" x14ac:dyDescent="0.25">
      <c r="A16" s="371" t="s">
        <v>87</v>
      </c>
      <c r="B16" s="207">
        <v>172</v>
      </c>
      <c r="C16" s="595">
        <v>162</v>
      </c>
      <c r="D16" s="539">
        <v>143</v>
      </c>
    </row>
    <row r="17" spans="1:10" s="99" customFormat="1" ht="15" x14ac:dyDescent="0.25">
      <c r="A17" s="371" t="s">
        <v>93</v>
      </c>
      <c r="B17" s="207">
        <v>2</v>
      </c>
      <c r="C17" s="595">
        <v>2</v>
      </c>
      <c r="D17" s="539">
        <v>2</v>
      </c>
    </row>
    <row r="18" spans="1:10" s="99" customFormat="1" ht="15" x14ac:dyDescent="0.25">
      <c r="A18" s="371" t="s">
        <v>92</v>
      </c>
      <c r="B18" s="207">
        <v>15</v>
      </c>
      <c r="C18" s="595">
        <v>21</v>
      </c>
      <c r="D18" s="539">
        <v>22</v>
      </c>
    </row>
    <row r="19" spans="1:10" s="99" customFormat="1" ht="15" x14ac:dyDescent="0.25">
      <c r="A19" s="371" t="s">
        <v>94</v>
      </c>
      <c r="B19" s="207">
        <v>613</v>
      </c>
      <c r="C19" s="595">
        <v>678</v>
      </c>
      <c r="D19" s="539">
        <v>694</v>
      </c>
    </row>
    <row r="20" spans="1:10" s="99" customFormat="1" ht="15" x14ac:dyDescent="0.25">
      <c r="A20" s="371" t="s">
        <v>35</v>
      </c>
      <c r="B20" s="207">
        <v>8</v>
      </c>
      <c r="C20" s="595">
        <v>8</v>
      </c>
      <c r="D20" s="539">
        <v>8</v>
      </c>
    </row>
    <row r="21" spans="1:10" s="99" customFormat="1" ht="15" x14ac:dyDescent="0.25">
      <c r="A21" s="371" t="s">
        <v>36</v>
      </c>
      <c r="B21" s="208">
        <v>1253</v>
      </c>
      <c r="C21" s="595">
        <v>1425</v>
      </c>
      <c r="D21" s="539">
        <v>1267</v>
      </c>
    </row>
    <row r="22" spans="1:10" s="99" customFormat="1" ht="15" x14ac:dyDescent="0.25">
      <c r="A22" s="371" t="s">
        <v>37</v>
      </c>
      <c r="B22" s="207">
        <v>40</v>
      </c>
      <c r="C22" s="595">
        <v>42</v>
      </c>
      <c r="D22" s="539">
        <v>46</v>
      </c>
    </row>
    <row r="23" spans="1:10" s="99" customFormat="1" ht="15.75" thickBot="1" x14ac:dyDescent="0.3">
      <c r="A23" s="371" t="s">
        <v>90</v>
      </c>
      <c r="B23" s="207">
        <v>74</v>
      </c>
      <c r="C23" s="595"/>
      <c r="D23" s="539"/>
    </row>
    <row r="24" spans="1:10" s="146" customFormat="1" ht="15.75" thickBot="1" x14ac:dyDescent="0.3">
      <c r="A24" s="263" t="s">
        <v>1</v>
      </c>
      <c r="B24" s="261">
        <f>SUM(B5:B23)</f>
        <v>3623</v>
      </c>
      <c r="C24" s="261">
        <f>SUM(C5:C23)</f>
        <v>3295</v>
      </c>
      <c r="D24" s="262">
        <f>SUM(D5:D23)</f>
        <v>3146</v>
      </c>
      <c r="E24" s="238"/>
    </row>
    <row r="25" spans="1:10" s="99" customFormat="1" ht="15" x14ac:dyDescent="0.25">
      <c r="A25" s="109"/>
      <c r="B25" s="109"/>
      <c r="C25" s="218"/>
    </row>
    <row r="26" spans="1:10" s="99" customFormat="1" ht="15" x14ac:dyDescent="0.25">
      <c r="A26" s="109" t="s">
        <v>143</v>
      </c>
      <c r="B26" s="109"/>
      <c r="C26" s="218"/>
    </row>
    <row r="27" spans="1:10" s="99" customFormat="1" ht="15" x14ac:dyDescent="0.25">
      <c r="A27" s="109" t="s">
        <v>147</v>
      </c>
      <c r="B27" s="109"/>
      <c r="C27" s="218"/>
    </row>
    <row r="28" spans="1:10" s="99" customFormat="1" ht="30.75" customHeight="1" x14ac:dyDescent="0.25">
      <c r="A28" s="655" t="s">
        <v>436</v>
      </c>
      <c r="B28" s="655"/>
      <c r="C28" s="655"/>
      <c r="D28" s="655"/>
      <c r="E28" s="562"/>
      <c r="F28" s="562"/>
      <c r="G28" s="562"/>
      <c r="H28" s="562"/>
      <c r="I28" s="562"/>
      <c r="J28" s="562"/>
    </row>
    <row r="29" spans="1:10" ht="111.75" customHeight="1" x14ac:dyDescent="0.25">
      <c r="A29" s="669" t="s">
        <v>258</v>
      </c>
      <c r="B29" s="669"/>
      <c r="C29" s="669"/>
      <c r="D29" s="669"/>
      <c r="E29" s="669"/>
    </row>
    <row r="30" spans="1:10" x14ac:dyDescent="0.2">
      <c r="A30" s="10"/>
      <c r="B30" s="10"/>
    </row>
    <row r="31" spans="1:10" x14ac:dyDescent="0.2">
      <c r="A31" s="10"/>
      <c r="B31" s="10"/>
    </row>
    <row r="32" spans="1:10" x14ac:dyDescent="0.2">
      <c r="A32" s="10"/>
      <c r="B32" s="10"/>
    </row>
    <row r="33" spans="1:3" x14ac:dyDescent="0.2">
      <c r="A33" s="10"/>
      <c r="B33" s="10"/>
    </row>
    <row r="35" spans="1:3" x14ac:dyDescent="0.2">
      <c r="C35" s="5"/>
    </row>
    <row r="36" spans="1:3" x14ac:dyDescent="0.2">
      <c r="C36" s="5"/>
    </row>
    <row r="37" spans="1:3" x14ac:dyDescent="0.2">
      <c r="C37" s="5"/>
    </row>
  </sheetData>
  <mergeCells count="4">
    <mergeCell ref="A1:C1"/>
    <mergeCell ref="B3:D3"/>
    <mergeCell ref="A28:D28"/>
    <mergeCell ref="A29:E29"/>
  </mergeCells>
  <pageMargins left="0.7" right="0.7" top="0.75" bottom="0.75" header="0.3" footer="0.3"/>
  <pageSetup orientation="landscape"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Normal="100" workbookViewId="0"/>
  </sheetViews>
  <sheetFormatPr defaultColWidth="9" defaultRowHeight="12.75" x14ac:dyDescent="0.2"/>
  <cols>
    <col min="1" max="1" width="27.375" style="5" customWidth="1"/>
    <col min="2" max="2" width="12.25" style="5" customWidth="1"/>
    <col min="3" max="3" width="15.25" style="5" customWidth="1"/>
    <col min="4" max="4" width="12.375" style="5" customWidth="1"/>
    <col min="5" max="5" width="21.375" style="5" customWidth="1"/>
    <col min="6" max="16384" width="9" style="5"/>
  </cols>
  <sheetData>
    <row r="1" spans="1:10" s="81" customFormat="1" ht="18.75" x14ac:dyDescent="0.3">
      <c r="A1" s="148" t="s">
        <v>357</v>
      </c>
      <c r="B1" s="216"/>
      <c r="C1" s="216"/>
    </row>
    <row r="2" spans="1:10" ht="13.5" thickBot="1" x14ac:dyDescent="0.25">
      <c r="A2" s="2"/>
      <c r="B2" s="21"/>
      <c r="C2" s="21"/>
    </row>
    <row r="3" spans="1:10" s="99" customFormat="1" ht="15.75" thickBot="1" x14ac:dyDescent="0.3">
      <c r="A3" s="377"/>
      <c r="B3" s="705"/>
      <c r="C3" s="706"/>
      <c r="D3" s="707"/>
      <c r="E3" s="115"/>
      <c r="F3" s="115"/>
      <c r="G3" s="115"/>
    </row>
    <row r="4" spans="1:10" s="99" customFormat="1" ht="15" customHeight="1" thickBot="1" x14ac:dyDescent="0.3">
      <c r="A4" s="379" t="s">
        <v>46</v>
      </c>
      <c r="B4" s="548" t="s">
        <v>157</v>
      </c>
      <c r="C4" s="548" t="s">
        <v>283</v>
      </c>
      <c r="D4" s="548" t="s">
        <v>356</v>
      </c>
      <c r="E4" s="198"/>
      <c r="F4" s="198"/>
      <c r="G4" s="198"/>
    </row>
    <row r="5" spans="1:10" s="99" customFormat="1" ht="15" x14ac:dyDescent="0.25">
      <c r="A5" s="378" t="s">
        <v>120</v>
      </c>
      <c r="B5" s="219">
        <v>959194</v>
      </c>
      <c r="C5" s="558">
        <v>350379</v>
      </c>
      <c r="D5" s="558">
        <v>348635</v>
      </c>
      <c r="E5" s="220"/>
      <c r="F5" s="221"/>
      <c r="G5" s="222"/>
    </row>
    <row r="6" spans="1:10" s="99" customFormat="1" ht="15" x14ac:dyDescent="0.25">
      <c r="A6" s="378" t="s">
        <v>50</v>
      </c>
      <c r="B6" s="219">
        <v>1536</v>
      </c>
      <c r="C6" s="558">
        <v>2112</v>
      </c>
      <c r="D6" s="558">
        <v>2226</v>
      </c>
      <c r="E6" s="220"/>
      <c r="F6" s="221"/>
      <c r="G6" s="222"/>
    </row>
    <row r="7" spans="1:10" s="99" customFormat="1" ht="15" x14ac:dyDescent="0.25">
      <c r="A7" s="378" t="s">
        <v>49</v>
      </c>
      <c r="B7" s="219">
        <v>3417</v>
      </c>
      <c r="C7" s="558">
        <v>2402</v>
      </c>
      <c r="D7" s="558">
        <v>2424</v>
      </c>
      <c r="E7" s="220"/>
      <c r="F7" s="221"/>
      <c r="G7" s="222"/>
      <c r="H7" s="220"/>
      <c r="I7" s="221"/>
      <c r="J7" s="222"/>
    </row>
    <row r="8" spans="1:10" s="99" customFormat="1" ht="15" x14ac:dyDescent="0.25">
      <c r="A8" s="378" t="s">
        <v>119</v>
      </c>
      <c r="B8" s="219">
        <v>23319</v>
      </c>
      <c r="C8" s="558">
        <v>4970</v>
      </c>
      <c r="D8" s="558">
        <v>4871</v>
      </c>
      <c r="E8" s="220"/>
      <c r="F8" s="221"/>
      <c r="G8" s="222"/>
      <c r="H8" s="220"/>
      <c r="I8" s="221"/>
      <c r="J8" s="222"/>
    </row>
    <row r="9" spans="1:10" s="99" customFormat="1" ht="15" x14ac:dyDescent="0.25">
      <c r="A9" s="378" t="s">
        <v>48</v>
      </c>
      <c r="B9" s="299">
        <v>496</v>
      </c>
      <c r="C9" s="558">
        <v>525</v>
      </c>
      <c r="D9" s="558">
        <v>490</v>
      </c>
      <c r="E9" s="220"/>
      <c r="F9" s="221"/>
      <c r="G9" s="222"/>
      <c r="H9" s="220"/>
      <c r="I9" s="221"/>
      <c r="J9" s="222"/>
    </row>
    <row r="10" spans="1:10" s="99" customFormat="1" ht="15" x14ac:dyDescent="0.25">
      <c r="A10" s="378" t="s">
        <v>47</v>
      </c>
      <c r="B10" s="299">
        <v>189</v>
      </c>
      <c r="C10" s="558">
        <v>179</v>
      </c>
      <c r="D10" s="558">
        <v>154</v>
      </c>
      <c r="E10" s="220"/>
      <c r="F10" s="221"/>
      <c r="G10" s="222"/>
      <c r="H10" s="220"/>
      <c r="I10" s="221"/>
      <c r="J10" s="222"/>
    </row>
    <row r="11" spans="1:10" s="99" customFormat="1" ht="15" x14ac:dyDescent="0.25">
      <c r="A11" s="378" t="s">
        <v>161</v>
      </c>
      <c r="B11" s="99">
        <v>502</v>
      </c>
      <c r="C11" s="558">
        <v>22</v>
      </c>
      <c r="D11" s="558">
        <v>22</v>
      </c>
      <c r="E11" s="220"/>
      <c r="F11" s="221"/>
      <c r="G11" s="222"/>
      <c r="H11" s="220"/>
      <c r="I11" s="221"/>
      <c r="J11" s="222"/>
    </row>
    <row r="12" spans="1:10" s="99" customFormat="1" ht="15" x14ac:dyDescent="0.25">
      <c r="E12" s="110"/>
      <c r="F12" s="112"/>
      <c r="G12" s="112"/>
      <c r="H12" s="223"/>
      <c r="I12" s="221"/>
      <c r="J12" s="222"/>
    </row>
    <row r="13" spans="1:10" s="99" customFormat="1" ht="15" x14ac:dyDescent="0.25">
      <c r="A13" s="109" t="s">
        <v>143</v>
      </c>
      <c r="E13" s="110"/>
      <c r="F13" s="112"/>
      <c r="G13" s="112"/>
      <c r="H13" s="220"/>
      <c r="I13" s="221"/>
      <c r="J13" s="222"/>
    </row>
    <row r="14" spans="1:10" s="99" customFormat="1" ht="31.5" customHeight="1" x14ac:dyDescent="0.25">
      <c r="A14" s="655" t="s">
        <v>438</v>
      </c>
      <c r="B14" s="655"/>
      <c r="C14" s="655"/>
      <c r="D14" s="655"/>
      <c r="E14" s="110"/>
      <c r="F14" s="112"/>
      <c r="G14" s="112"/>
      <c r="H14" s="220"/>
      <c r="I14" s="221"/>
      <c r="J14" s="222"/>
    </row>
    <row r="15" spans="1:10" x14ac:dyDescent="0.2">
      <c r="E15" s="25"/>
      <c r="F15" s="11"/>
      <c r="G15" s="11"/>
    </row>
    <row r="31" spans="1:1" x14ac:dyDescent="0.2">
      <c r="A31" s="25"/>
    </row>
    <row r="32" spans="1:1" x14ac:dyDescent="0.2">
      <c r="A32" s="26"/>
    </row>
    <row r="33" spans="1:1" x14ac:dyDescent="0.2">
      <c r="A33" s="26"/>
    </row>
    <row r="34" spans="1:1" x14ac:dyDescent="0.2">
      <c r="A34" s="26"/>
    </row>
    <row r="35" spans="1:1" x14ac:dyDescent="0.2">
      <c r="A35" s="25"/>
    </row>
    <row r="36" spans="1:1" x14ac:dyDescent="0.2">
      <c r="A36" s="26"/>
    </row>
    <row r="37" spans="1:1" x14ac:dyDescent="0.2">
      <c r="A37" s="26"/>
    </row>
    <row r="38" spans="1:1" x14ac:dyDescent="0.2">
      <c r="A38" s="26"/>
    </row>
    <row r="39" spans="1:1" x14ac:dyDescent="0.2">
      <c r="A39" s="25"/>
    </row>
    <row r="40" spans="1:1" x14ac:dyDescent="0.2">
      <c r="A40" s="26"/>
    </row>
    <row r="41" spans="1:1" x14ac:dyDescent="0.2">
      <c r="A41" s="26"/>
    </row>
    <row r="42" spans="1:1" x14ac:dyDescent="0.2">
      <c r="A42" s="26"/>
    </row>
    <row r="43" spans="1:1" x14ac:dyDescent="0.2">
      <c r="A43" s="26"/>
    </row>
    <row r="44" spans="1:1" x14ac:dyDescent="0.2">
      <c r="A44" s="26"/>
    </row>
    <row r="45" spans="1:1" x14ac:dyDescent="0.2">
      <c r="A45" s="26"/>
    </row>
    <row r="46" spans="1:1" x14ac:dyDescent="0.2">
      <c r="A46" s="26"/>
    </row>
    <row r="47" spans="1:1" x14ac:dyDescent="0.2">
      <c r="A47" s="26"/>
    </row>
    <row r="48" spans="1:1" x14ac:dyDescent="0.2">
      <c r="A48" s="26"/>
    </row>
    <row r="49" spans="1:1" x14ac:dyDescent="0.2">
      <c r="A49" s="26"/>
    </row>
    <row r="50" spans="1:1" x14ac:dyDescent="0.2">
      <c r="A50" s="26"/>
    </row>
    <row r="51" spans="1:1" x14ac:dyDescent="0.2">
      <c r="A51" s="26"/>
    </row>
    <row r="52" spans="1:1" x14ac:dyDescent="0.2">
      <c r="A52" s="25"/>
    </row>
    <row r="53" spans="1:1" x14ac:dyDescent="0.2">
      <c r="A53" s="26"/>
    </row>
    <row r="54" spans="1:1" x14ac:dyDescent="0.2">
      <c r="A54" s="25"/>
    </row>
  </sheetData>
  <mergeCells count="2">
    <mergeCell ref="B3:D3"/>
    <mergeCell ref="A14:D14"/>
  </mergeCells>
  <pageMargins left="0.25" right="0.25" top="0.75" bottom="0.75" header="0.3" footer="0.3"/>
  <pageSetup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sheetViews>
  <sheetFormatPr defaultRowHeight="14.25" x14ac:dyDescent="0.2"/>
  <cols>
    <col min="1" max="1" width="41.75" customWidth="1"/>
    <col min="2" max="2" width="20.125" customWidth="1"/>
    <col min="3" max="3" width="17.875" customWidth="1"/>
    <col min="4" max="4" width="19.25" customWidth="1"/>
    <col min="5" max="5" width="19.625" customWidth="1"/>
    <col min="6" max="6" width="14.25" customWidth="1"/>
    <col min="7" max="7" width="23.375" customWidth="1"/>
    <col min="8" max="8" width="16.625" customWidth="1"/>
    <col min="9" max="9" width="16.75" customWidth="1"/>
  </cols>
  <sheetData>
    <row r="1" spans="1:5" s="81" customFormat="1" ht="18.75" x14ac:dyDescent="0.3">
      <c r="A1" s="148" t="s">
        <v>358</v>
      </c>
      <c r="B1" s="216"/>
    </row>
    <row r="2" spans="1:5" ht="15" thickBot="1" x14ac:dyDescent="0.25"/>
    <row r="3" spans="1:5" s="99" customFormat="1" ht="60.75" customHeight="1" thickBot="1" x14ac:dyDescent="0.3">
      <c r="A3" s="323" t="s">
        <v>299</v>
      </c>
      <c r="B3" s="380" t="s">
        <v>237</v>
      </c>
      <c r="C3" s="479" t="s">
        <v>245</v>
      </c>
      <c r="D3" s="479" t="s">
        <v>320</v>
      </c>
      <c r="E3" s="479" t="s">
        <v>321</v>
      </c>
    </row>
    <row r="4" spans="1:5" s="99" customFormat="1" ht="15" x14ac:dyDescent="0.25">
      <c r="A4" s="257" t="s">
        <v>80</v>
      </c>
      <c r="B4" s="475">
        <v>20164</v>
      </c>
      <c r="C4" s="477">
        <v>1326179254.53</v>
      </c>
      <c r="D4" s="475">
        <v>130</v>
      </c>
      <c r="E4" s="477">
        <v>6254172.0199999996</v>
      </c>
    </row>
    <row r="5" spans="1:5" s="115" customFormat="1" ht="15" x14ac:dyDescent="0.25">
      <c r="A5" s="300" t="s">
        <v>83</v>
      </c>
      <c r="B5" s="476">
        <v>478</v>
      </c>
      <c r="C5" s="478">
        <v>642982139</v>
      </c>
      <c r="D5" s="476"/>
      <c r="E5" s="478"/>
    </row>
    <row r="6" spans="1:5" s="99" customFormat="1" ht="15" x14ac:dyDescent="0.25">
      <c r="A6" s="257" t="s">
        <v>84</v>
      </c>
      <c r="B6" s="475">
        <v>11345</v>
      </c>
      <c r="C6" s="477">
        <v>5411866741</v>
      </c>
      <c r="D6" s="475"/>
      <c r="E6" s="477"/>
    </row>
    <row r="7" spans="1:5" s="115" customFormat="1" ht="15" x14ac:dyDescent="0.25">
      <c r="A7" s="300" t="s">
        <v>85</v>
      </c>
      <c r="B7" s="476">
        <v>2654</v>
      </c>
      <c r="C7" s="478">
        <v>2382922447.7399998</v>
      </c>
      <c r="D7" s="476"/>
      <c r="E7" s="478"/>
    </row>
    <row r="8" spans="1:5" s="99" customFormat="1" ht="15" x14ac:dyDescent="0.25">
      <c r="A8" s="257" t="s">
        <v>86</v>
      </c>
      <c r="B8" s="475">
        <v>8470</v>
      </c>
      <c r="C8" s="477">
        <v>854159511.33000004</v>
      </c>
      <c r="D8" s="475"/>
      <c r="E8" s="477"/>
    </row>
    <row r="9" spans="1:5" s="115" customFormat="1" ht="15" x14ac:dyDescent="0.25">
      <c r="A9" s="300" t="s">
        <v>88</v>
      </c>
      <c r="B9" s="476">
        <v>3769</v>
      </c>
      <c r="C9" s="478">
        <v>1136355908.5899999</v>
      </c>
      <c r="D9" s="476">
        <v>4</v>
      </c>
      <c r="E9" s="478">
        <v>0</v>
      </c>
    </row>
    <row r="10" spans="1:5" s="99" customFormat="1" ht="15" x14ac:dyDescent="0.25">
      <c r="A10" s="257" t="s">
        <v>89</v>
      </c>
      <c r="B10" s="475">
        <v>2116</v>
      </c>
      <c r="C10" s="477">
        <v>619704921.18700004</v>
      </c>
      <c r="D10" s="475"/>
      <c r="E10" s="477"/>
    </row>
    <row r="11" spans="1:5" s="115" customFormat="1" ht="15" x14ac:dyDescent="0.25">
      <c r="A11" s="300" t="s">
        <v>91</v>
      </c>
      <c r="B11" s="476">
        <v>144</v>
      </c>
      <c r="C11" s="478">
        <v>330934</v>
      </c>
      <c r="D11" s="476"/>
      <c r="E11" s="478"/>
    </row>
    <row r="12" spans="1:5" s="99" customFormat="1" ht="15" x14ac:dyDescent="0.25">
      <c r="A12" s="257" t="s">
        <v>87</v>
      </c>
      <c r="B12" s="475">
        <v>42062</v>
      </c>
      <c r="C12" s="477">
        <v>3614073542.0500002</v>
      </c>
      <c r="D12" s="475">
        <v>492</v>
      </c>
      <c r="E12" s="477">
        <v>49612673.859999999</v>
      </c>
    </row>
    <row r="13" spans="1:5" s="115" customFormat="1" ht="15" x14ac:dyDescent="0.25">
      <c r="A13" s="300" t="s">
        <v>93</v>
      </c>
      <c r="B13" s="476">
        <v>11</v>
      </c>
      <c r="C13" s="478">
        <v>269935608</v>
      </c>
      <c r="D13" s="476"/>
      <c r="E13" s="478"/>
    </row>
    <row r="14" spans="1:5" s="99" customFormat="1" ht="15" x14ac:dyDescent="0.25">
      <c r="A14" s="257" t="s">
        <v>92</v>
      </c>
      <c r="B14" s="475">
        <v>9637</v>
      </c>
      <c r="C14" s="477">
        <v>1013008645.4</v>
      </c>
      <c r="D14" s="475">
        <v>2</v>
      </c>
      <c r="E14" s="477"/>
    </row>
    <row r="15" spans="1:5" s="115" customFormat="1" ht="15" x14ac:dyDescent="0.25">
      <c r="A15" s="300" t="s">
        <v>94</v>
      </c>
      <c r="B15" s="476">
        <v>6276</v>
      </c>
      <c r="C15" s="478">
        <v>18108309220.57</v>
      </c>
      <c r="D15" s="476"/>
      <c r="E15" s="478"/>
    </row>
    <row r="16" spans="1:5" s="115" customFormat="1" ht="15" x14ac:dyDescent="0.25">
      <c r="A16" s="257" t="s">
        <v>35</v>
      </c>
      <c r="B16" s="475">
        <v>164</v>
      </c>
      <c r="C16" s="477">
        <v>113420755</v>
      </c>
      <c r="D16" s="475"/>
      <c r="E16" s="477"/>
    </row>
    <row r="17" spans="1:13" s="115" customFormat="1" ht="15" x14ac:dyDescent="0.25">
      <c r="A17" s="300" t="s">
        <v>36</v>
      </c>
      <c r="B17" s="476">
        <v>1575</v>
      </c>
      <c r="C17" s="478">
        <v>6795276030</v>
      </c>
      <c r="D17" s="476"/>
      <c r="E17" s="478"/>
    </row>
    <row r="18" spans="1:13" s="115" customFormat="1" ht="15.75" thickBot="1" x14ac:dyDescent="0.3">
      <c r="A18" s="257" t="s">
        <v>37</v>
      </c>
      <c r="B18" s="475">
        <v>2557</v>
      </c>
      <c r="C18" s="477">
        <v>1681264584</v>
      </c>
      <c r="D18" s="475">
        <v>1</v>
      </c>
      <c r="E18" s="477">
        <v>0</v>
      </c>
    </row>
    <row r="19" spans="1:13" s="115" customFormat="1" ht="15.75" thickBot="1" x14ac:dyDescent="0.3">
      <c r="A19" s="381" t="s">
        <v>1</v>
      </c>
      <c r="B19" s="383">
        <f>SUM(B4:B18)</f>
        <v>111422</v>
      </c>
      <c r="C19" s="384">
        <f>SUM(C4:C18)</f>
        <v>43969790242.397003</v>
      </c>
      <c r="D19" s="383">
        <f>SUM(D4:D18)</f>
        <v>629</v>
      </c>
      <c r="E19" s="384">
        <f>SUM(E4:E18)</f>
        <v>55866845.879999995</v>
      </c>
    </row>
    <row r="20" spans="1:13" s="99" customFormat="1" ht="15" x14ac:dyDescent="0.25"/>
    <row r="21" spans="1:13" s="99" customFormat="1" ht="15" x14ac:dyDescent="0.25">
      <c r="A21" s="109" t="s">
        <v>143</v>
      </c>
      <c r="F21" s="110"/>
      <c r="G21" s="112"/>
      <c r="H21" s="112"/>
      <c r="I21" s="220"/>
      <c r="J21" s="221"/>
      <c r="K21" s="222"/>
    </row>
    <row r="22" spans="1:13" s="115" customFormat="1" ht="15" x14ac:dyDescent="0.25">
      <c r="A22" s="128" t="s">
        <v>246</v>
      </c>
      <c r="B22" s="125"/>
      <c r="C22" s="126"/>
      <c r="D22" s="127"/>
      <c r="E22" s="125"/>
      <c r="F22" s="126"/>
      <c r="G22" s="140"/>
      <c r="H22" s="109"/>
      <c r="I22" s="109"/>
      <c r="J22" s="109"/>
      <c r="K22" s="109"/>
      <c r="L22" s="109"/>
      <c r="M22" s="109"/>
    </row>
    <row r="23" spans="1:13" s="115" customFormat="1" ht="15" customHeight="1" x14ac:dyDescent="0.25">
      <c r="A23" s="128" t="s">
        <v>437</v>
      </c>
      <c r="B23" s="125"/>
      <c r="C23" s="126"/>
      <c r="D23" s="127"/>
      <c r="E23" s="125"/>
      <c r="F23" s="126"/>
      <c r="G23" s="140"/>
      <c r="H23" s="109"/>
      <c r="I23" s="109"/>
      <c r="J23" s="109"/>
      <c r="K23" s="109"/>
      <c r="L23" s="109"/>
      <c r="M23" s="109"/>
    </row>
    <row r="24" spans="1:13" s="115" customFormat="1" ht="15" x14ac:dyDescent="0.25">
      <c r="A24" s="401" t="s">
        <v>253</v>
      </c>
      <c r="B24" s="125"/>
      <c r="C24" s="126"/>
      <c r="D24" s="127"/>
      <c r="E24" s="125"/>
      <c r="F24" s="126"/>
      <c r="G24" s="140"/>
      <c r="H24" s="109"/>
      <c r="I24" s="109"/>
      <c r="J24" s="109"/>
      <c r="K24" s="109"/>
      <c r="L24" s="109"/>
      <c r="M24" s="109"/>
    </row>
    <row r="25" spans="1:13" ht="79.5" customHeight="1" x14ac:dyDescent="0.25">
      <c r="A25" s="669" t="s">
        <v>258</v>
      </c>
      <c r="B25" s="669"/>
      <c r="C25" s="669"/>
      <c r="D25" s="669"/>
      <c r="E25" s="669"/>
    </row>
    <row r="26" spans="1:13" ht="15.75" x14ac:dyDescent="0.3">
      <c r="B26" s="79"/>
    </row>
    <row r="27" spans="1:13" ht="15.75" x14ac:dyDescent="0.3">
      <c r="B27" s="79"/>
    </row>
    <row r="28" spans="1:13" ht="15.75" x14ac:dyDescent="0.3">
      <c r="B28" s="79"/>
    </row>
    <row r="29" spans="1:13" ht="15.75" x14ac:dyDescent="0.3">
      <c r="B29" s="79"/>
    </row>
    <row r="30" spans="1:13" ht="15.75" x14ac:dyDescent="0.3">
      <c r="B30" s="79"/>
    </row>
    <row r="31" spans="1:13" ht="15.75" x14ac:dyDescent="0.3">
      <c r="B31" s="79"/>
    </row>
    <row r="32" spans="1:13" ht="15.75" x14ac:dyDescent="0.3">
      <c r="B32" s="79"/>
    </row>
    <row r="33" spans="2:2" ht="15.75" x14ac:dyDescent="0.3">
      <c r="B33" s="79"/>
    </row>
    <row r="34" spans="2:2" ht="15.75" x14ac:dyDescent="0.3">
      <c r="B34" s="79"/>
    </row>
    <row r="35" spans="2:2" ht="15.75" x14ac:dyDescent="0.3">
      <c r="B35" s="79"/>
    </row>
    <row r="36" spans="2:2" ht="15.75" x14ac:dyDescent="0.3">
      <c r="B36" s="79"/>
    </row>
    <row r="37" spans="2:2" ht="15.75" x14ac:dyDescent="0.3">
      <c r="B37" s="79"/>
    </row>
    <row r="38" spans="2:2" ht="15.75" x14ac:dyDescent="0.3">
      <c r="B38" s="79"/>
    </row>
    <row r="39" spans="2:2" ht="15.75" x14ac:dyDescent="0.3">
      <c r="B39" s="79"/>
    </row>
  </sheetData>
  <mergeCells count="1">
    <mergeCell ref="A25:E2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heetViews>
  <sheetFormatPr defaultRowHeight="14.25" x14ac:dyDescent="0.2"/>
  <cols>
    <col min="1" max="1" width="39" customWidth="1"/>
    <col min="2" max="2" width="21.125" customWidth="1"/>
    <col min="3" max="3" width="18.625" customWidth="1"/>
    <col min="4" max="4" width="20.375" customWidth="1"/>
    <col min="5" max="5" width="22.25" customWidth="1"/>
    <col min="7" max="7" width="27" bestFit="1" customWidth="1"/>
    <col min="9" max="9" width="14.875" customWidth="1"/>
  </cols>
  <sheetData>
    <row r="1" spans="1:6" s="81" customFormat="1" ht="18.75" x14ac:dyDescent="0.3">
      <c r="A1" s="148" t="s">
        <v>363</v>
      </c>
      <c r="B1" s="216"/>
    </row>
    <row r="2" spans="1:6" ht="15" thickBot="1" x14ac:dyDescent="0.25"/>
    <row r="3" spans="1:6" s="99" customFormat="1" ht="59.25" customHeight="1" thickBot="1" x14ac:dyDescent="0.3">
      <c r="A3" s="323" t="s">
        <v>319</v>
      </c>
      <c r="B3" s="482" t="s">
        <v>240</v>
      </c>
      <c r="C3" s="483" t="s">
        <v>247</v>
      </c>
      <c r="D3" s="484" t="s">
        <v>303</v>
      </c>
      <c r="E3" s="484" t="s">
        <v>322</v>
      </c>
      <c r="F3" s="308"/>
    </row>
    <row r="4" spans="1:6" s="99" customFormat="1" ht="15" x14ac:dyDescent="0.25">
      <c r="A4" s="257" t="s">
        <v>80</v>
      </c>
      <c r="B4" s="475">
        <v>18113</v>
      </c>
      <c r="C4" s="477">
        <v>939358920.52999997</v>
      </c>
      <c r="D4" s="475">
        <v>10</v>
      </c>
      <c r="E4" s="477">
        <v>125281.9</v>
      </c>
    </row>
    <row r="5" spans="1:6" s="115" customFormat="1" ht="15" x14ac:dyDescent="0.25">
      <c r="A5" s="300" t="s">
        <v>83</v>
      </c>
      <c r="B5" s="476">
        <v>130</v>
      </c>
      <c r="C5" s="478">
        <v>150340922</v>
      </c>
      <c r="D5" s="476"/>
      <c r="E5" s="478"/>
    </row>
    <row r="6" spans="1:6" s="99" customFormat="1" ht="15" x14ac:dyDescent="0.25">
      <c r="A6" s="257" t="s">
        <v>84</v>
      </c>
      <c r="B6" s="475">
        <v>7783</v>
      </c>
      <c r="C6" s="477">
        <v>4129089244</v>
      </c>
      <c r="D6" s="475"/>
      <c r="E6" s="477"/>
    </row>
    <row r="7" spans="1:6" s="115" customFormat="1" ht="15" x14ac:dyDescent="0.25">
      <c r="A7" s="300" t="s">
        <v>85</v>
      </c>
      <c r="B7" s="476">
        <v>80</v>
      </c>
      <c r="C7" s="478">
        <v>20961150.289999999</v>
      </c>
      <c r="D7" s="476"/>
      <c r="E7" s="478"/>
    </row>
    <row r="8" spans="1:6" s="99" customFormat="1" ht="15" x14ac:dyDescent="0.25">
      <c r="A8" s="257" t="s">
        <v>86</v>
      </c>
      <c r="B8" s="475">
        <v>37587</v>
      </c>
      <c r="C8" s="477">
        <v>405594288.29000002</v>
      </c>
      <c r="D8" s="475"/>
      <c r="E8" s="477"/>
    </row>
    <row r="9" spans="1:6" s="115" customFormat="1" ht="15" x14ac:dyDescent="0.25">
      <c r="A9" s="300" t="s">
        <v>88</v>
      </c>
      <c r="B9" s="476">
        <v>491</v>
      </c>
      <c r="C9" s="478">
        <v>159169955.44999999</v>
      </c>
      <c r="D9" s="476"/>
      <c r="E9" s="478"/>
    </row>
    <row r="10" spans="1:6" s="99" customFormat="1" ht="15" x14ac:dyDescent="0.25">
      <c r="A10" s="257" t="s">
        <v>89</v>
      </c>
      <c r="B10" s="475">
        <v>2351</v>
      </c>
      <c r="C10" s="477">
        <v>7812745.1660000002</v>
      </c>
      <c r="D10" s="475"/>
      <c r="E10" s="477"/>
    </row>
    <row r="11" spans="1:6" s="115" customFormat="1" ht="15" x14ac:dyDescent="0.25">
      <c r="A11" s="300" t="s">
        <v>91</v>
      </c>
      <c r="B11" s="476">
        <v>174</v>
      </c>
      <c r="C11" s="478">
        <v>5394910</v>
      </c>
      <c r="D11" s="476"/>
      <c r="E11" s="478"/>
    </row>
    <row r="12" spans="1:6" s="99" customFormat="1" ht="15" x14ac:dyDescent="0.25">
      <c r="A12" s="257" t="s">
        <v>87</v>
      </c>
      <c r="B12" s="475">
        <v>79011</v>
      </c>
      <c r="C12" s="477">
        <v>19829329910.869999</v>
      </c>
      <c r="D12" s="475">
        <v>435</v>
      </c>
      <c r="E12" s="477">
        <v>46545216.439999998</v>
      </c>
    </row>
    <row r="13" spans="1:6" s="115" customFormat="1" ht="15" x14ac:dyDescent="0.25">
      <c r="A13" s="300" t="s">
        <v>92</v>
      </c>
      <c r="B13" s="476">
        <v>37102</v>
      </c>
      <c r="C13" s="478">
        <v>258425579.15000001</v>
      </c>
      <c r="D13" s="476"/>
      <c r="E13" s="478"/>
    </row>
    <row r="14" spans="1:6" s="99" customFormat="1" ht="15" x14ac:dyDescent="0.25">
      <c r="A14" s="257" t="s">
        <v>94</v>
      </c>
      <c r="B14" s="475">
        <v>2457</v>
      </c>
      <c r="C14" s="477">
        <v>2879419463.9400001</v>
      </c>
      <c r="D14" s="475"/>
      <c r="E14" s="477"/>
    </row>
    <row r="15" spans="1:6" s="115" customFormat="1" ht="15" x14ac:dyDescent="0.25">
      <c r="A15" s="300" t="s">
        <v>35</v>
      </c>
      <c r="B15" s="476">
        <v>98</v>
      </c>
      <c r="C15" s="478">
        <v>3736160</v>
      </c>
      <c r="D15" s="476"/>
      <c r="E15" s="478"/>
    </row>
    <row r="16" spans="1:6" s="99" customFormat="1" ht="15" x14ac:dyDescent="0.25">
      <c r="A16" s="257" t="s">
        <v>36</v>
      </c>
      <c r="B16" s="475">
        <v>208</v>
      </c>
      <c r="C16" s="477">
        <v>73181017</v>
      </c>
      <c r="D16" s="475"/>
      <c r="E16" s="477"/>
    </row>
    <row r="17" spans="1:13" s="115" customFormat="1" ht="15.75" thickBot="1" x14ac:dyDescent="0.3">
      <c r="A17" s="300" t="s">
        <v>37</v>
      </c>
      <c r="B17" s="476">
        <v>2477</v>
      </c>
      <c r="C17" s="478">
        <v>779883388</v>
      </c>
      <c r="D17" s="476">
        <v>2</v>
      </c>
      <c r="E17" s="478">
        <v>0</v>
      </c>
    </row>
    <row r="18" spans="1:13" s="99" customFormat="1" ht="15.75" thickBot="1" x14ac:dyDescent="0.3">
      <c r="A18" s="318" t="s">
        <v>1</v>
      </c>
      <c r="B18" s="480">
        <f>SUM(B4:B17)</f>
        <v>188062</v>
      </c>
      <c r="C18" s="481">
        <f>SUM(C4:C17)</f>
        <v>29641697654.686001</v>
      </c>
      <c r="D18" s="480">
        <f>SUM(D4:D17)</f>
        <v>447</v>
      </c>
      <c r="E18" s="481">
        <f>SUM(E4:E17)</f>
        <v>46670498.339999996</v>
      </c>
    </row>
    <row r="19" spans="1:13" s="99" customFormat="1" ht="15" x14ac:dyDescent="0.25"/>
    <row r="20" spans="1:13" s="99" customFormat="1" ht="15" x14ac:dyDescent="0.25">
      <c r="A20" s="109" t="s">
        <v>143</v>
      </c>
      <c r="F20" s="110"/>
      <c r="G20" s="112"/>
      <c r="H20" s="112"/>
      <c r="I20" s="220"/>
      <c r="J20" s="221"/>
      <c r="K20" s="222"/>
    </row>
    <row r="21" spans="1:13" s="115" customFormat="1" ht="15" x14ac:dyDescent="0.25">
      <c r="A21" s="128" t="s">
        <v>246</v>
      </c>
      <c r="B21" s="125"/>
      <c r="C21" s="126"/>
      <c r="D21" s="127"/>
      <c r="E21" s="125"/>
      <c r="F21" s="126"/>
      <c r="G21" s="140"/>
      <c r="H21" s="109"/>
      <c r="I21" s="109"/>
      <c r="J21" s="109"/>
      <c r="K21" s="109"/>
      <c r="L21" s="109"/>
      <c r="M21" s="109"/>
    </row>
    <row r="22" spans="1:13" s="115" customFormat="1" ht="15" x14ac:dyDescent="0.25">
      <c r="A22" s="128" t="s">
        <v>437</v>
      </c>
      <c r="B22" s="125"/>
      <c r="C22" s="126"/>
      <c r="D22" s="127"/>
      <c r="E22" s="125"/>
      <c r="F22" s="126"/>
      <c r="G22" s="140"/>
      <c r="H22" s="109"/>
      <c r="I22" s="109"/>
      <c r="J22" s="109"/>
      <c r="K22" s="109"/>
      <c r="L22" s="109"/>
      <c r="M22" s="109"/>
    </row>
    <row r="23" spans="1:13" s="115" customFormat="1" ht="15" x14ac:dyDescent="0.25">
      <c r="A23" s="401" t="s">
        <v>253</v>
      </c>
      <c r="B23" s="125"/>
      <c r="C23" s="126"/>
      <c r="D23" s="127"/>
      <c r="E23" s="125"/>
      <c r="F23" s="126"/>
      <c r="G23" s="140"/>
      <c r="H23" s="109"/>
      <c r="I23" s="109"/>
      <c r="J23" s="109"/>
      <c r="K23" s="109"/>
      <c r="L23" s="109"/>
      <c r="M23" s="109"/>
    </row>
    <row r="24" spans="1:13" ht="79.5" customHeight="1" x14ac:dyDescent="0.25">
      <c r="A24" s="669" t="s">
        <v>258</v>
      </c>
      <c r="B24" s="669"/>
      <c r="C24" s="669"/>
      <c r="D24" s="669"/>
      <c r="E24" s="669"/>
    </row>
  </sheetData>
  <mergeCells count="1">
    <mergeCell ref="A24:E24"/>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zoomScaleNormal="100" workbookViewId="0"/>
  </sheetViews>
  <sheetFormatPr defaultColWidth="9" defaultRowHeight="12.75" x14ac:dyDescent="0.2"/>
  <cols>
    <col min="1" max="1" width="9" style="5"/>
    <col min="2" max="2" width="23.875" style="5" customWidth="1"/>
    <col min="3" max="3" width="15.75" style="5" customWidth="1"/>
    <col min="4" max="4" width="15" style="5" customWidth="1"/>
    <col min="5" max="5" width="16.375" style="5" customWidth="1"/>
    <col min="6" max="6" width="14.625" style="5" bestFit="1" customWidth="1"/>
    <col min="7" max="7" width="14.375" style="5" customWidth="1"/>
    <col min="8" max="8" width="13.5" style="5" customWidth="1"/>
    <col min="9" max="9" width="13.625" style="5" customWidth="1"/>
    <col min="10" max="10" width="15.875" style="5" bestFit="1" customWidth="1"/>
    <col min="11" max="11" width="14.5" style="5" bestFit="1" customWidth="1"/>
    <col min="12" max="12" width="14.125" style="5" bestFit="1" customWidth="1"/>
    <col min="13" max="13" width="14.125" style="5" customWidth="1"/>
    <col min="14" max="14" width="17.375" style="5" customWidth="1"/>
    <col min="15" max="15" width="12.5" style="5" bestFit="1" customWidth="1"/>
    <col min="16" max="16" width="12" style="5" bestFit="1" customWidth="1"/>
    <col min="17" max="16384" width="9" style="5"/>
  </cols>
  <sheetData>
    <row r="1" spans="1:12" s="192" customFormat="1" ht="18.75" x14ac:dyDescent="0.3">
      <c r="A1" s="84" t="s">
        <v>362</v>
      </c>
      <c r="C1" s="225"/>
      <c r="D1" s="225"/>
      <c r="E1" s="225"/>
      <c r="F1" s="225"/>
      <c r="G1" s="226"/>
      <c r="H1" s="226"/>
      <c r="I1" s="226"/>
      <c r="J1" s="226"/>
    </row>
    <row r="2" spans="1:12" s="1" customFormat="1" ht="18" customHeight="1" thickBot="1" x14ac:dyDescent="0.25">
      <c r="B2" s="278"/>
      <c r="C2" s="521"/>
      <c r="D2" s="521"/>
      <c r="E2" s="524"/>
      <c r="F2" s="278"/>
      <c r="G2" s="522"/>
      <c r="H2" s="522"/>
      <c r="I2" s="522"/>
      <c r="J2" s="523"/>
    </row>
    <row r="3" spans="1:12" s="115" customFormat="1" ht="14.25" customHeight="1" thickBot="1" x14ac:dyDescent="0.3">
      <c r="B3" s="420"/>
      <c r="C3" s="660" t="s">
        <v>339</v>
      </c>
      <c r="D3" s="661"/>
      <c r="E3" s="661"/>
      <c r="F3" s="662"/>
    </row>
    <row r="4" spans="1:12" s="116" customFormat="1" ht="30.75" thickBot="1" x14ac:dyDescent="0.3">
      <c r="B4" s="421"/>
      <c r="C4" s="405" t="s">
        <v>224</v>
      </c>
      <c r="D4" s="406" t="s">
        <v>0</v>
      </c>
      <c r="E4" s="517" t="s">
        <v>226</v>
      </c>
      <c r="F4" s="537" t="s">
        <v>1</v>
      </c>
    </row>
    <row r="5" spans="1:12" s="99" customFormat="1" ht="15" x14ac:dyDescent="0.25">
      <c r="A5" s="657" t="s">
        <v>2</v>
      </c>
      <c r="B5" s="117" t="s">
        <v>3</v>
      </c>
      <c r="C5" s="55">
        <v>3183</v>
      </c>
      <c r="D5" s="56">
        <v>119</v>
      </c>
      <c r="E5" s="56">
        <v>423</v>
      </c>
      <c r="F5" s="423">
        <v>3725</v>
      </c>
    </row>
    <row r="6" spans="1:12" s="99" customFormat="1" ht="15" x14ac:dyDescent="0.25">
      <c r="A6" s="658"/>
      <c r="B6" s="119" t="s">
        <v>4</v>
      </c>
      <c r="C6" s="46">
        <v>39854928.061999999</v>
      </c>
      <c r="D6" s="52">
        <v>8060616</v>
      </c>
      <c r="E6" s="52">
        <v>13324043</v>
      </c>
      <c r="F6" s="47">
        <v>61239587.061999999</v>
      </c>
      <c r="G6" s="112"/>
    </row>
    <row r="7" spans="1:12" s="99" customFormat="1" ht="18.75" customHeight="1" thickBot="1" x14ac:dyDescent="0.3">
      <c r="A7" s="659"/>
      <c r="B7" s="120" t="s">
        <v>5</v>
      </c>
      <c r="C7" s="48">
        <v>67910306.079999998</v>
      </c>
      <c r="D7" s="53">
        <v>294353093.19</v>
      </c>
      <c r="E7" s="53">
        <v>102455594.66</v>
      </c>
      <c r="F7" s="49">
        <v>464718993.93000001</v>
      </c>
      <c r="G7" s="315"/>
    </row>
    <row r="8" spans="1:12" s="99" customFormat="1" ht="15" x14ac:dyDescent="0.25">
      <c r="A8" s="653" t="s">
        <v>6</v>
      </c>
      <c r="B8" s="121" t="s">
        <v>3</v>
      </c>
      <c r="C8" s="50">
        <v>268</v>
      </c>
      <c r="D8" s="54">
        <v>0</v>
      </c>
      <c r="E8" s="54">
        <v>5</v>
      </c>
      <c r="F8" s="51">
        <v>273</v>
      </c>
      <c r="G8" s="315"/>
      <c r="H8" s="129"/>
    </row>
    <row r="9" spans="1:12" s="99" customFormat="1" ht="15.75" thickBot="1" x14ac:dyDescent="0.3">
      <c r="A9" s="654"/>
      <c r="B9" s="549" t="s">
        <v>5</v>
      </c>
      <c r="C9" s="53">
        <v>7699962.7999999998</v>
      </c>
      <c r="D9" s="53"/>
      <c r="E9" s="53">
        <v>438129</v>
      </c>
      <c r="F9" s="49">
        <v>8138091.7999999998</v>
      </c>
      <c r="H9" s="129"/>
    </row>
    <row r="10" spans="1:12" s="99" customFormat="1" ht="15" x14ac:dyDescent="0.25">
      <c r="A10" s="653" t="s">
        <v>7</v>
      </c>
      <c r="B10" s="121" t="s">
        <v>8</v>
      </c>
      <c r="C10" s="50">
        <v>370413.227000001</v>
      </c>
      <c r="D10" s="54">
        <v>79.099999999999994</v>
      </c>
      <c r="E10" s="54">
        <v>27.3</v>
      </c>
      <c r="F10" s="51">
        <v>370519.62700000103</v>
      </c>
    </row>
    <row r="11" spans="1:12" s="99" customFormat="1" ht="15.75" thickBot="1" x14ac:dyDescent="0.3">
      <c r="A11" s="654"/>
      <c r="B11" s="122" t="s">
        <v>5</v>
      </c>
      <c r="C11" s="48">
        <v>3835588.45</v>
      </c>
      <c r="D11" s="53">
        <v>582113.18000000005</v>
      </c>
      <c r="E11" s="53">
        <v>314768</v>
      </c>
      <c r="F11" s="49">
        <v>4732469.63</v>
      </c>
      <c r="G11" s="315"/>
      <c r="H11" s="129"/>
    </row>
    <row r="12" spans="1:12" s="99" customFormat="1" ht="30.75" thickBot="1" x14ac:dyDescent="0.3">
      <c r="A12" s="123" t="s">
        <v>96</v>
      </c>
      <c r="B12" s="124" t="s">
        <v>9</v>
      </c>
      <c r="C12" s="58">
        <v>79445857.329999998</v>
      </c>
      <c r="D12" s="59">
        <v>294935206.37</v>
      </c>
      <c r="E12" s="59">
        <v>103208491.66</v>
      </c>
      <c r="F12" s="60">
        <v>477589555.36000001</v>
      </c>
      <c r="H12" s="129"/>
    </row>
    <row r="13" spans="1:12" s="1" customFormat="1" ht="14.25" x14ac:dyDescent="0.2"/>
    <row r="14" spans="1:12" s="146" customFormat="1" ht="15" x14ac:dyDescent="0.25">
      <c r="A14" s="147" t="s">
        <v>160</v>
      </c>
      <c r="B14" s="227"/>
      <c r="C14" s="227"/>
      <c r="D14" s="227"/>
      <c r="E14" s="227"/>
      <c r="F14" s="227"/>
      <c r="G14" s="227"/>
      <c r="L14" s="239"/>
    </row>
    <row r="15" spans="1:12" s="146" customFormat="1" ht="15" x14ac:dyDescent="0.25">
      <c r="A15" s="230" t="s">
        <v>228</v>
      </c>
      <c r="B15" s="227"/>
      <c r="C15" s="227"/>
      <c r="D15" s="227"/>
      <c r="E15" s="227"/>
      <c r="F15" s="227"/>
      <c r="G15" s="227"/>
    </row>
    <row r="16" spans="1:12" s="146" customFormat="1" ht="16.5" customHeight="1" x14ac:dyDescent="0.25">
      <c r="A16" s="655" t="s">
        <v>227</v>
      </c>
      <c r="B16" s="655"/>
      <c r="C16" s="655"/>
      <c r="D16" s="655"/>
      <c r="E16" s="655"/>
      <c r="F16" s="655"/>
      <c r="G16" s="655"/>
      <c r="H16" s="656"/>
      <c r="I16" s="656"/>
      <c r="J16" s="656"/>
      <c r="K16" s="656"/>
      <c r="L16" s="656"/>
    </row>
    <row r="17" spans="1:14" s="146" customFormat="1" ht="15" x14ac:dyDescent="0.25">
      <c r="A17" s="146" t="s">
        <v>142</v>
      </c>
    </row>
    <row r="18" spans="1:14" s="99" customFormat="1" ht="15" x14ac:dyDescent="0.25">
      <c r="K18" s="129"/>
      <c r="L18" s="129"/>
    </row>
    <row r="19" spans="1:14" s="99" customFormat="1" ht="15" x14ac:dyDescent="0.25">
      <c r="K19" s="129"/>
      <c r="L19" s="129"/>
    </row>
    <row r="20" spans="1:14" s="99" customFormat="1" ht="15" x14ac:dyDescent="0.25">
      <c r="K20" s="130"/>
      <c r="L20" s="130"/>
      <c r="N20" s="315"/>
    </row>
    <row r="21" spans="1:14" s="99" customFormat="1" ht="15" x14ac:dyDescent="0.25">
      <c r="K21" s="129"/>
      <c r="L21" s="129"/>
    </row>
    <row r="22" spans="1:14" s="99" customFormat="1" ht="15" x14ac:dyDescent="0.25"/>
    <row r="23" spans="1:14" s="99" customFormat="1" ht="15" x14ac:dyDescent="0.25"/>
    <row r="24" spans="1:14" s="99" customFormat="1" ht="15" x14ac:dyDescent="0.25"/>
    <row r="25" spans="1:14" s="99" customFormat="1" ht="15" x14ac:dyDescent="0.25"/>
    <row r="26" spans="1:14" s="99" customFormat="1" ht="15" x14ac:dyDescent="0.25"/>
    <row r="27" spans="1:14" s="1" customFormat="1" ht="14.25" x14ac:dyDescent="0.2"/>
    <row r="28" spans="1:14" s="1" customFormat="1" ht="14.25" x14ac:dyDescent="0.2"/>
    <row r="29" spans="1:14" s="1" customFormat="1" ht="14.25" x14ac:dyDescent="0.2"/>
    <row r="30" spans="1:14" s="1" customFormat="1" ht="14.25" x14ac:dyDescent="0.2"/>
  </sheetData>
  <mergeCells count="5">
    <mergeCell ref="A16:L16"/>
    <mergeCell ref="C3:F3"/>
    <mergeCell ref="A5:A7"/>
    <mergeCell ref="A8:A9"/>
    <mergeCell ref="A10:A11"/>
  </mergeCells>
  <pageMargins left="0.7" right="0.7" top="0.75" bottom="0.75" header="0.3" footer="0.3"/>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5"/>
  <sheetViews>
    <sheetView zoomScaleNormal="100" workbookViewId="0">
      <selection activeCell="A2" sqref="A2:B2"/>
    </sheetView>
  </sheetViews>
  <sheetFormatPr defaultColWidth="8" defaultRowHeight="12.75" x14ac:dyDescent="0.2"/>
  <cols>
    <col min="1" max="1" width="13.25" style="28" customWidth="1"/>
    <col min="2" max="2" width="80" style="28" bestFit="1" customWidth="1"/>
    <col min="3" max="16384" width="8" style="28"/>
  </cols>
  <sheetData>
    <row r="2" spans="1:6" s="86" customFormat="1" ht="18.75" x14ac:dyDescent="0.3">
      <c r="A2" s="651" t="s">
        <v>369</v>
      </c>
      <c r="B2" s="651"/>
    </row>
    <row r="3" spans="1:6" s="86" customFormat="1" ht="15.75" x14ac:dyDescent="0.25">
      <c r="A3" s="652" t="s">
        <v>159</v>
      </c>
      <c r="B3" s="652"/>
    </row>
    <row r="4" spans="1:6" s="86" customFormat="1" ht="15.75" x14ac:dyDescent="0.25">
      <c r="A4" s="87"/>
    </row>
    <row r="5" spans="1:6" s="86" customFormat="1" ht="15.75" x14ac:dyDescent="0.25">
      <c r="A5" s="87"/>
    </row>
    <row r="6" spans="1:6" s="86" customFormat="1" ht="15.75" x14ac:dyDescent="0.25">
      <c r="A6" s="652" t="s">
        <v>270</v>
      </c>
      <c r="B6" s="652"/>
    </row>
    <row r="7" spans="1:6" s="86" customFormat="1" ht="15.75" x14ac:dyDescent="0.25">
      <c r="A7" s="87"/>
    </row>
    <row r="8" spans="1:6" s="90" customFormat="1" ht="15.75" x14ac:dyDescent="0.25">
      <c r="A8" s="88" t="s">
        <v>97</v>
      </c>
      <c r="B8" s="88" t="s">
        <v>393</v>
      </c>
      <c r="C8" s="88"/>
      <c r="D8" s="88"/>
      <c r="E8" s="89"/>
      <c r="F8" s="89"/>
    </row>
    <row r="9" spans="1:6" s="90" customFormat="1" ht="15.75" x14ac:dyDescent="0.25">
      <c r="A9" s="88" t="s">
        <v>98</v>
      </c>
      <c r="B9" s="88" t="s">
        <v>394</v>
      </c>
      <c r="C9" s="88"/>
      <c r="D9" s="88"/>
      <c r="E9" s="91"/>
      <c r="F9" s="91"/>
    </row>
    <row r="10" spans="1:6" s="90" customFormat="1" ht="15.75" x14ac:dyDescent="0.25">
      <c r="A10" s="88" t="s">
        <v>99</v>
      </c>
      <c r="B10" s="88" t="s">
        <v>370</v>
      </c>
      <c r="C10" s="88"/>
      <c r="D10" s="88"/>
      <c r="E10" s="91"/>
      <c r="F10" s="91"/>
    </row>
    <row r="11" spans="1:6" s="90" customFormat="1" ht="15.75" x14ac:dyDescent="0.25">
      <c r="A11" s="88" t="s">
        <v>100</v>
      </c>
      <c r="B11" s="88" t="s">
        <v>395</v>
      </c>
      <c r="C11" s="88"/>
      <c r="D11" s="88"/>
      <c r="E11" s="91"/>
      <c r="F11" s="91"/>
    </row>
    <row r="12" spans="1:6" s="90" customFormat="1" ht="15.75" x14ac:dyDescent="0.25">
      <c r="A12" s="88" t="s">
        <v>101</v>
      </c>
      <c r="B12" s="88" t="s">
        <v>396</v>
      </c>
      <c r="C12" s="88"/>
      <c r="D12" s="88"/>
      <c r="E12" s="91"/>
      <c r="F12" s="91"/>
    </row>
    <row r="13" spans="1:6" s="90" customFormat="1" ht="15.75" x14ac:dyDescent="0.25">
      <c r="A13" s="88" t="s">
        <v>102</v>
      </c>
      <c r="B13" s="88" t="s">
        <v>397</v>
      </c>
      <c r="C13" s="88"/>
      <c r="D13" s="88"/>
      <c r="E13" s="91"/>
      <c r="F13" s="91"/>
    </row>
    <row r="14" spans="1:6" s="86" customFormat="1" ht="15.75" x14ac:dyDescent="0.25">
      <c r="A14" s="92" t="s">
        <v>103</v>
      </c>
      <c r="B14" s="92" t="s">
        <v>371</v>
      </c>
      <c r="C14" s="92"/>
      <c r="D14" s="92"/>
      <c r="E14" s="93"/>
      <c r="F14" s="93"/>
    </row>
    <row r="15" spans="1:6" s="86" customFormat="1" ht="15.75" x14ac:dyDescent="0.25">
      <c r="A15" s="92" t="s">
        <v>104</v>
      </c>
      <c r="B15" s="92" t="s">
        <v>372</v>
      </c>
      <c r="C15" s="92"/>
      <c r="D15" s="92"/>
    </row>
    <row r="16" spans="1:6" s="86" customFormat="1" ht="15.75" x14ac:dyDescent="0.25">
      <c r="A16" s="92" t="s">
        <v>105</v>
      </c>
      <c r="B16" s="92" t="s">
        <v>373</v>
      </c>
      <c r="C16" s="92"/>
      <c r="D16" s="92"/>
    </row>
    <row r="17" spans="1:4" s="86" customFormat="1" ht="15.75" x14ac:dyDescent="0.25">
      <c r="A17" s="92" t="s">
        <v>106</v>
      </c>
      <c r="B17" s="272" t="s">
        <v>374</v>
      </c>
      <c r="C17" s="92"/>
      <c r="D17" s="92"/>
    </row>
    <row r="18" spans="1:4" s="86" customFormat="1" ht="15.75" x14ac:dyDescent="0.25">
      <c r="A18" s="92" t="s">
        <v>107</v>
      </c>
      <c r="B18" s="92" t="s">
        <v>375</v>
      </c>
      <c r="C18" s="92"/>
      <c r="D18" s="92"/>
    </row>
    <row r="19" spans="1:4" s="86" customFormat="1" ht="15.75" x14ac:dyDescent="0.25">
      <c r="A19" s="92" t="s">
        <v>108</v>
      </c>
      <c r="B19" s="92" t="s">
        <v>376</v>
      </c>
      <c r="C19" s="92"/>
      <c r="D19" s="92"/>
    </row>
    <row r="20" spans="1:4" s="86" customFormat="1" ht="15.75" x14ac:dyDescent="0.25">
      <c r="A20" s="94" t="s">
        <v>109</v>
      </c>
      <c r="B20" s="94" t="s">
        <v>377</v>
      </c>
      <c r="C20" s="94"/>
      <c r="D20" s="92"/>
    </row>
    <row r="21" spans="1:4" s="86" customFormat="1" ht="15.75" x14ac:dyDescent="0.25">
      <c r="A21" s="92" t="s">
        <v>110</v>
      </c>
      <c r="B21" s="92" t="s">
        <v>378</v>
      </c>
      <c r="C21" s="92"/>
      <c r="D21" s="92"/>
    </row>
    <row r="22" spans="1:4" s="86" customFormat="1" ht="15.75" x14ac:dyDescent="0.25">
      <c r="A22" s="92" t="s">
        <v>111</v>
      </c>
      <c r="B22" s="92" t="s">
        <v>379</v>
      </c>
      <c r="C22" s="92"/>
      <c r="D22" s="92"/>
    </row>
    <row r="23" spans="1:4" s="86" customFormat="1" ht="15.75" x14ac:dyDescent="0.25">
      <c r="A23" s="92" t="s">
        <v>112</v>
      </c>
      <c r="B23" s="92" t="s">
        <v>380</v>
      </c>
      <c r="C23" s="92"/>
      <c r="D23" s="92"/>
    </row>
    <row r="24" spans="1:4" s="86" customFormat="1" ht="15.75" x14ac:dyDescent="0.25">
      <c r="A24" s="92" t="s">
        <v>113</v>
      </c>
      <c r="B24" s="92" t="s">
        <v>381</v>
      </c>
      <c r="C24" s="92"/>
      <c r="D24" s="92"/>
    </row>
    <row r="25" spans="1:4" s="86" customFormat="1" ht="15.75" x14ac:dyDescent="0.25">
      <c r="A25" s="92" t="s">
        <v>114</v>
      </c>
      <c r="B25" s="92" t="s">
        <v>382</v>
      </c>
      <c r="C25" s="92"/>
      <c r="D25" s="92"/>
    </row>
    <row r="26" spans="1:4" s="86" customFormat="1" ht="15.75" x14ac:dyDescent="0.25">
      <c r="A26" s="94" t="s">
        <v>115</v>
      </c>
      <c r="B26" s="92" t="s">
        <v>383</v>
      </c>
      <c r="C26" s="92"/>
      <c r="D26" s="92"/>
    </row>
    <row r="27" spans="1:4" s="86" customFormat="1" ht="15.75" x14ac:dyDescent="0.25">
      <c r="A27" s="92" t="s">
        <v>116</v>
      </c>
      <c r="B27" s="94" t="s">
        <v>384</v>
      </c>
      <c r="C27" s="92"/>
      <c r="D27" s="92"/>
    </row>
    <row r="28" spans="1:4" s="86" customFormat="1" ht="15.75" x14ac:dyDescent="0.25">
      <c r="A28" s="94" t="s">
        <v>140</v>
      </c>
      <c r="B28" s="92" t="s">
        <v>385</v>
      </c>
      <c r="C28" s="92"/>
      <c r="D28" s="92"/>
    </row>
    <row r="29" spans="1:4" s="86" customFormat="1" ht="15.75" x14ac:dyDescent="0.25">
      <c r="A29" s="92" t="s">
        <v>141</v>
      </c>
      <c r="B29" s="94" t="s">
        <v>398</v>
      </c>
      <c r="C29" s="94"/>
      <c r="D29" s="94"/>
    </row>
    <row r="30" spans="1:4" s="86" customFormat="1" ht="15.75" x14ac:dyDescent="0.25">
      <c r="A30" s="92" t="s">
        <v>153</v>
      </c>
      <c r="B30" s="92" t="s">
        <v>386</v>
      </c>
      <c r="C30" s="92"/>
      <c r="D30" s="92"/>
    </row>
    <row r="31" spans="1:4" s="86" customFormat="1" ht="15.75" x14ac:dyDescent="0.25">
      <c r="A31" s="92" t="s">
        <v>154</v>
      </c>
      <c r="B31" s="92" t="s">
        <v>387</v>
      </c>
    </row>
    <row r="32" spans="1:4" s="86" customFormat="1" ht="15.75" x14ac:dyDescent="0.25">
      <c r="A32" s="92" t="s">
        <v>162</v>
      </c>
      <c r="B32" s="92" t="s">
        <v>388</v>
      </c>
    </row>
    <row r="33" spans="1:2" s="86" customFormat="1" ht="15.75" x14ac:dyDescent="0.25">
      <c r="A33" s="92" t="s">
        <v>262</v>
      </c>
      <c r="B33" s="94" t="s">
        <v>389</v>
      </c>
    </row>
    <row r="34" spans="1:2" s="86" customFormat="1" ht="15.75" x14ac:dyDescent="0.25">
      <c r="A34" s="92" t="s">
        <v>263</v>
      </c>
      <c r="B34" s="92" t="s">
        <v>390</v>
      </c>
    </row>
    <row r="35" spans="1:2" s="86" customFormat="1" ht="15.75" x14ac:dyDescent="0.25">
      <c r="A35" s="92" t="s">
        <v>264</v>
      </c>
      <c r="B35" s="92" t="s">
        <v>391</v>
      </c>
    </row>
    <row r="36" spans="1:2" s="86" customFormat="1" ht="15.75" x14ac:dyDescent="0.25">
      <c r="A36" s="92" t="s">
        <v>271</v>
      </c>
      <c r="B36" s="92" t="s">
        <v>392</v>
      </c>
    </row>
    <row r="37" spans="1:2" s="86" customFormat="1" ht="15.75" x14ac:dyDescent="0.25">
      <c r="A37" s="92" t="s">
        <v>424</v>
      </c>
      <c r="B37" s="92" t="s">
        <v>426</v>
      </c>
    </row>
    <row r="38" spans="1:2" s="86" customFormat="1" ht="15.75" x14ac:dyDescent="0.25">
      <c r="A38" s="92" t="s">
        <v>425</v>
      </c>
      <c r="B38" s="92" t="s">
        <v>428</v>
      </c>
    </row>
    <row r="39" spans="1:2" s="86" customFormat="1" x14ac:dyDescent="0.2"/>
    <row r="41" spans="1:2" ht="25.5" x14ac:dyDescent="0.2">
      <c r="B41" s="233" t="s">
        <v>284</v>
      </c>
    </row>
    <row r="42" spans="1:2" ht="25.5" x14ac:dyDescent="0.2">
      <c r="B42" s="233" t="s">
        <v>431</v>
      </c>
    </row>
    <row r="43" spans="1:2" ht="42" customHeight="1" x14ac:dyDescent="0.2">
      <c r="B43" s="233" t="s">
        <v>281</v>
      </c>
    </row>
    <row r="44" spans="1:2" ht="16.5" customHeight="1" x14ac:dyDescent="0.2">
      <c r="B44" s="86" t="s">
        <v>248</v>
      </c>
    </row>
    <row r="45" spans="1:2" ht="15.75" customHeight="1" x14ac:dyDescent="0.2">
      <c r="B45" s="86" t="s">
        <v>256</v>
      </c>
    </row>
    <row r="53" spans="1:2" x14ac:dyDescent="0.2">
      <c r="A53" s="27"/>
    </row>
    <row r="55" spans="1:2" x14ac:dyDescent="0.2">
      <c r="B55" s="27"/>
    </row>
  </sheetData>
  <mergeCells count="3">
    <mergeCell ref="A2:B2"/>
    <mergeCell ref="A3:B3"/>
    <mergeCell ref="A6:B6"/>
  </mergeCells>
  <pageMargins left="0.7" right="0.7" top="0.75" bottom="0.75" header="0.3" footer="0.3"/>
  <pageSetup orientation="portrait" horizontalDpi="4294967293" verticalDpi="4294967293"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workbookViewId="0"/>
  </sheetViews>
  <sheetFormatPr defaultColWidth="9" defaultRowHeight="12.75" x14ac:dyDescent="0.2"/>
  <cols>
    <col min="1" max="1" width="10.875" style="5" customWidth="1"/>
    <col min="2" max="2" width="14.625" style="5" customWidth="1"/>
    <col min="3" max="3" width="14.25" style="5" customWidth="1"/>
    <col min="4" max="4" width="16.5" style="5" customWidth="1"/>
    <col min="5" max="6" width="15.125" style="29" customWidth="1"/>
    <col min="7" max="7" width="17.125" style="29" customWidth="1"/>
    <col min="8" max="8" width="15" style="5" customWidth="1"/>
    <col min="9" max="9" width="15.75" style="10" bestFit="1" customWidth="1"/>
    <col min="10" max="10" width="17.5" style="5" customWidth="1"/>
    <col min="11" max="16384" width="9" style="5"/>
  </cols>
  <sheetData>
    <row r="1" spans="1:12" s="81" customFormat="1" ht="18.75" x14ac:dyDescent="0.3">
      <c r="A1" s="95" t="s">
        <v>361</v>
      </c>
      <c r="D1" s="85"/>
      <c r="E1" s="96"/>
      <c r="F1" s="96"/>
      <c r="G1" s="96"/>
      <c r="I1" s="83"/>
    </row>
    <row r="2" spans="1:12" s="9" customFormat="1" ht="15" customHeight="1" thickBot="1" x14ac:dyDescent="0.25">
      <c r="A2" s="19"/>
      <c r="B2" s="19"/>
      <c r="C2" s="19"/>
      <c r="E2" s="19"/>
      <c r="F2" s="19"/>
      <c r="I2" s="10"/>
    </row>
    <row r="3" spans="1:12" s="131" customFormat="1" ht="59.25" customHeight="1" thickBot="1" x14ac:dyDescent="0.3">
      <c r="A3" s="536" t="s">
        <v>10</v>
      </c>
      <c r="B3" s="104" t="s">
        <v>304</v>
      </c>
      <c r="C3" s="538" t="s">
        <v>229</v>
      </c>
      <c r="D3" s="426" t="s">
        <v>286</v>
      </c>
      <c r="E3" s="393" t="s">
        <v>266</v>
      </c>
      <c r="F3" s="107" t="s">
        <v>32</v>
      </c>
      <c r="G3" s="108" t="s">
        <v>236</v>
      </c>
      <c r="H3" s="393" t="s">
        <v>323</v>
      </c>
      <c r="I3" s="107" t="s">
        <v>231</v>
      </c>
      <c r="J3" s="108" t="s">
        <v>287</v>
      </c>
      <c r="K3" s="128"/>
      <c r="L3" s="128"/>
    </row>
    <row r="4" spans="1:12" s="128" customFormat="1" ht="15" x14ac:dyDescent="0.25">
      <c r="A4" s="408" t="s">
        <v>339</v>
      </c>
      <c r="B4" s="409">
        <v>67910306.079999998</v>
      </c>
      <c r="C4" s="410">
        <v>39854928.061999999</v>
      </c>
      <c r="D4" s="428">
        <v>1.7039374898470701</v>
      </c>
      <c r="E4" s="412">
        <v>294353093.19</v>
      </c>
      <c r="F4" s="413">
        <v>8060616</v>
      </c>
      <c r="G4" s="552">
        <v>36.517443975745799</v>
      </c>
      <c r="H4" s="412">
        <v>102455594.66</v>
      </c>
      <c r="I4" s="413">
        <v>13324043</v>
      </c>
      <c r="J4" s="414">
        <v>7.6895274700029104</v>
      </c>
    </row>
    <row r="5" spans="1:12" s="128" customFormat="1" ht="15" x14ac:dyDescent="0.25">
      <c r="A5" s="424"/>
      <c r="B5" s="409"/>
      <c r="C5" s="410"/>
      <c r="D5" s="411"/>
      <c r="E5" s="412"/>
      <c r="F5" s="413"/>
      <c r="G5" s="414"/>
      <c r="H5" s="412"/>
      <c r="I5" s="425"/>
      <c r="J5" s="414"/>
    </row>
    <row r="6" spans="1:12" s="99" customFormat="1" ht="15" x14ac:dyDescent="0.25">
      <c r="A6" s="99" t="s">
        <v>146</v>
      </c>
      <c r="B6" s="125"/>
      <c r="C6" s="126"/>
      <c r="D6" s="127"/>
      <c r="E6" s="125"/>
      <c r="F6" s="126"/>
      <c r="G6" s="137"/>
      <c r="I6" s="109"/>
    </row>
    <row r="7" spans="1:12" s="99" customFormat="1" ht="14.25" customHeight="1" x14ac:dyDescent="0.25">
      <c r="A7" s="230" t="s">
        <v>232</v>
      </c>
      <c r="E7" s="137"/>
      <c r="F7" s="137"/>
      <c r="G7" s="137"/>
      <c r="I7" s="109"/>
    </row>
    <row r="8" spans="1:12" s="99" customFormat="1" ht="15" customHeight="1" x14ac:dyDescent="0.25">
      <c r="A8" s="663" t="s">
        <v>249</v>
      </c>
      <c r="B8" s="663"/>
      <c r="C8" s="663"/>
      <c r="D8" s="663"/>
      <c r="E8" s="663"/>
      <c r="F8" s="663"/>
      <c r="G8" s="663"/>
      <c r="I8" s="109"/>
    </row>
    <row r="9" spans="1:12" s="99" customFormat="1" ht="15" x14ac:dyDescent="0.25">
      <c r="A9" s="663"/>
      <c r="B9" s="663"/>
      <c r="C9" s="663"/>
      <c r="D9" s="663"/>
      <c r="E9" s="663"/>
      <c r="F9" s="663"/>
      <c r="G9" s="663"/>
      <c r="I9" s="109"/>
    </row>
    <row r="10" spans="1:12" s="99" customFormat="1" ht="15" x14ac:dyDescent="0.25">
      <c r="B10" s="535"/>
      <c r="C10" s="535"/>
      <c r="D10" s="535"/>
      <c r="E10" s="535"/>
      <c r="F10" s="535"/>
      <c r="G10" s="535"/>
      <c r="I10" s="109"/>
    </row>
    <row r="11" spans="1:12" s="99" customFormat="1" ht="15" x14ac:dyDescent="0.25">
      <c r="A11" s="535"/>
      <c r="B11" s="535"/>
      <c r="C11" s="535"/>
      <c r="D11" s="535"/>
      <c r="E11" s="535"/>
      <c r="F11" s="535"/>
      <c r="G11" s="535"/>
      <c r="I11" s="109"/>
    </row>
    <row r="12" spans="1:12" s="1" customFormat="1" ht="14.25" x14ac:dyDescent="0.2">
      <c r="G12" s="237"/>
      <c r="I12" s="279"/>
    </row>
    <row r="13" spans="1:12" s="1" customFormat="1" ht="14.25" x14ac:dyDescent="0.2">
      <c r="E13" s="280"/>
      <c r="F13" s="280"/>
      <c r="G13" s="280"/>
      <c r="I13" s="279"/>
    </row>
    <row r="14" spans="1:12" s="1" customFormat="1" ht="14.25" x14ac:dyDescent="0.2">
      <c r="E14" s="280"/>
      <c r="F14" s="280"/>
      <c r="G14" s="280"/>
      <c r="I14" s="279"/>
    </row>
    <row r="15" spans="1:12" s="1" customFormat="1" ht="14.25" x14ac:dyDescent="0.2">
      <c r="E15" s="280"/>
      <c r="F15" s="280"/>
      <c r="G15" s="280"/>
      <c r="I15" s="279"/>
    </row>
    <row r="16" spans="1:12" s="1" customFormat="1" ht="14.25" x14ac:dyDescent="0.2">
      <c r="E16" s="280"/>
      <c r="F16" s="280"/>
      <c r="G16" s="280"/>
      <c r="I16" s="279"/>
    </row>
    <row r="17" spans="5:9" s="1" customFormat="1" ht="14.25" x14ac:dyDescent="0.2">
      <c r="E17" s="280"/>
      <c r="F17" s="280"/>
      <c r="G17" s="280"/>
      <c r="I17" s="279"/>
    </row>
    <row r="18" spans="5:9" s="1" customFormat="1" ht="14.25" x14ac:dyDescent="0.2">
      <c r="E18" s="280"/>
      <c r="F18" s="280"/>
      <c r="G18" s="280"/>
      <c r="I18" s="279"/>
    </row>
    <row r="19" spans="5:9" s="1" customFormat="1" ht="14.25" x14ac:dyDescent="0.2">
      <c r="E19" s="280"/>
      <c r="F19" s="280"/>
      <c r="G19" s="280"/>
      <c r="I19" s="279"/>
    </row>
    <row r="20" spans="5:9" s="1" customFormat="1" ht="14.25" x14ac:dyDescent="0.2">
      <c r="E20" s="280"/>
      <c r="F20" s="280"/>
      <c r="G20" s="280"/>
      <c r="I20" s="279"/>
    </row>
    <row r="21" spans="5:9" s="1" customFormat="1" ht="14.25" x14ac:dyDescent="0.2">
      <c r="E21" s="280"/>
      <c r="F21" s="280"/>
      <c r="G21" s="280"/>
      <c r="I21" s="279"/>
    </row>
    <row r="22" spans="5:9" s="1" customFormat="1" ht="14.25" x14ac:dyDescent="0.2">
      <c r="E22" s="280"/>
      <c r="F22" s="280"/>
      <c r="G22" s="280"/>
      <c r="I22" s="279"/>
    </row>
    <row r="23" spans="5:9" s="1" customFormat="1" ht="14.25" x14ac:dyDescent="0.2">
      <c r="E23" s="280"/>
      <c r="F23" s="280"/>
      <c r="G23" s="280"/>
      <c r="I23" s="279"/>
    </row>
    <row r="24" spans="5:9" s="1" customFormat="1" ht="14.25" x14ac:dyDescent="0.2">
      <c r="E24" s="280"/>
      <c r="F24" s="280"/>
      <c r="G24" s="280"/>
      <c r="I24" s="279"/>
    </row>
    <row r="25" spans="5:9" s="1" customFormat="1" ht="14.25" x14ac:dyDescent="0.2">
      <c r="E25" s="280"/>
      <c r="F25" s="280"/>
      <c r="G25" s="280"/>
      <c r="I25" s="279"/>
    </row>
    <row r="26" spans="5:9" s="1" customFormat="1" ht="14.25" x14ac:dyDescent="0.2">
      <c r="E26" s="280"/>
      <c r="F26" s="280"/>
      <c r="G26" s="280"/>
      <c r="I26" s="279"/>
    </row>
    <row r="27" spans="5:9" s="1" customFormat="1" ht="14.25" x14ac:dyDescent="0.2">
      <c r="E27" s="280"/>
      <c r="F27" s="280"/>
      <c r="G27" s="280"/>
      <c r="I27" s="279"/>
    </row>
    <row r="28" spans="5:9" s="1" customFormat="1" ht="14.25" x14ac:dyDescent="0.2">
      <c r="E28" s="280"/>
      <c r="F28" s="280"/>
      <c r="G28" s="280"/>
      <c r="I28" s="279"/>
    </row>
    <row r="29" spans="5:9" s="1" customFormat="1" ht="14.25" x14ac:dyDescent="0.2">
      <c r="E29" s="280"/>
      <c r="F29" s="280"/>
      <c r="G29" s="280"/>
      <c r="I29" s="279"/>
    </row>
    <row r="30" spans="5:9" s="1" customFormat="1" ht="14.25" x14ac:dyDescent="0.2">
      <c r="E30" s="280"/>
      <c r="F30" s="280"/>
      <c r="G30" s="280"/>
      <c r="I30" s="279"/>
    </row>
    <row r="31" spans="5:9" s="1" customFormat="1" ht="14.25" x14ac:dyDescent="0.2">
      <c r="E31" s="280"/>
      <c r="F31" s="280"/>
      <c r="G31" s="280"/>
      <c r="I31" s="279"/>
    </row>
    <row r="32" spans="5:9" s="1" customFormat="1" ht="14.25" x14ac:dyDescent="0.2">
      <c r="E32" s="280"/>
      <c r="F32" s="280"/>
      <c r="G32" s="280"/>
      <c r="I32" s="279"/>
    </row>
    <row r="33" spans="5:9" s="1" customFormat="1" ht="14.25" x14ac:dyDescent="0.2">
      <c r="E33" s="280"/>
      <c r="F33" s="280"/>
      <c r="G33" s="280"/>
      <c r="I33" s="279"/>
    </row>
    <row r="34" spans="5:9" s="1" customFormat="1" ht="14.25" x14ac:dyDescent="0.2">
      <c r="E34" s="280"/>
      <c r="F34" s="280"/>
      <c r="G34" s="280"/>
      <c r="I34" s="279"/>
    </row>
    <row r="35" spans="5:9" s="1" customFormat="1" ht="14.25" x14ac:dyDescent="0.2">
      <c r="E35" s="280"/>
      <c r="F35" s="280"/>
      <c r="G35" s="280"/>
      <c r="I35" s="279"/>
    </row>
    <row r="36" spans="5:9" s="1" customFormat="1" ht="14.25" x14ac:dyDescent="0.2">
      <c r="E36" s="280"/>
      <c r="F36" s="280"/>
      <c r="G36" s="280"/>
      <c r="I36" s="279"/>
    </row>
    <row r="37" spans="5:9" s="1" customFormat="1" ht="14.25" x14ac:dyDescent="0.2">
      <c r="E37" s="280"/>
      <c r="F37" s="280"/>
      <c r="G37" s="280"/>
      <c r="I37" s="279"/>
    </row>
    <row r="38" spans="5:9" s="1" customFormat="1" ht="14.25" x14ac:dyDescent="0.2">
      <c r="E38" s="280"/>
      <c r="F38" s="280"/>
      <c r="G38" s="280"/>
      <c r="I38" s="279"/>
    </row>
    <row r="39" spans="5:9" s="1" customFormat="1" ht="14.25" x14ac:dyDescent="0.2">
      <c r="E39" s="280"/>
      <c r="F39" s="280"/>
      <c r="G39" s="280"/>
      <c r="I39" s="279"/>
    </row>
    <row r="40" spans="5:9" s="1" customFormat="1" ht="14.25" x14ac:dyDescent="0.2">
      <c r="E40" s="280"/>
      <c r="F40" s="280"/>
      <c r="G40" s="280"/>
      <c r="I40" s="279"/>
    </row>
    <row r="41" spans="5:9" s="1" customFormat="1" ht="14.25" x14ac:dyDescent="0.2">
      <c r="E41" s="280"/>
      <c r="F41" s="280"/>
      <c r="G41" s="280"/>
      <c r="I41" s="279"/>
    </row>
    <row r="42" spans="5:9" s="1" customFormat="1" ht="14.25" x14ac:dyDescent="0.2">
      <c r="E42" s="280"/>
      <c r="F42" s="280"/>
      <c r="G42" s="280"/>
      <c r="I42" s="279"/>
    </row>
    <row r="43" spans="5:9" s="1" customFormat="1" ht="14.25" x14ac:dyDescent="0.2">
      <c r="E43" s="280"/>
      <c r="F43" s="280"/>
      <c r="G43" s="280"/>
      <c r="I43" s="279"/>
    </row>
    <row r="44" spans="5:9" s="1" customFormat="1" ht="14.25" x14ac:dyDescent="0.2">
      <c r="E44" s="280"/>
      <c r="F44" s="280"/>
      <c r="G44" s="280"/>
      <c r="I44" s="279"/>
    </row>
    <row r="45" spans="5:9" s="1" customFormat="1" ht="14.25" x14ac:dyDescent="0.2">
      <c r="E45" s="280"/>
      <c r="F45" s="280"/>
      <c r="G45" s="280"/>
      <c r="I45" s="279"/>
    </row>
    <row r="46" spans="5:9" s="1" customFormat="1" ht="14.25" x14ac:dyDescent="0.2">
      <c r="E46" s="280"/>
      <c r="F46" s="280"/>
      <c r="G46" s="280"/>
      <c r="I46" s="279"/>
    </row>
    <row r="47" spans="5:9" s="1" customFormat="1" ht="14.25" x14ac:dyDescent="0.2">
      <c r="E47" s="280"/>
      <c r="F47" s="280"/>
      <c r="G47" s="280"/>
      <c r="I47" s="279"/>
    </row>
    <row r="48" spans="5:9" s="1" customFormat="1" ht="14.25" x14ac:dyDescent="0.2">
      <c r="E48" s="280"/>
      <c r="F48" s="280"/>
      <c r="G48" s="280"/>
      <c r="I48" s="279"/>
    </row>
  </sheetData>
  <mergeCells count="1">
    <mergeCell ref="A8:G9"/>
  </mergeCells>
  <pageMargins left="0.7" right="0.7" top="0.75" bottom="0.75" header="0.3" footer="0.3"/>
  <pageSetup scale="92"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workbookViewId="0">
      <selection sqref="A1:G1"/>
    </sheetView>
  </sheetViews>
  <sheetFormatPr defaultColWidth="9" defaultRowHeight="12.75" x14ac:dyDescent="0.2"/>
  <cols>
    <col min="1" max="1" width="26.125" style="5" customWidth="1"/>
    <col min="2" max="2" width="13.625" style="5" customWidth="1"/>
    <col min="3" max="3" width="16.375" style="20" customWidth="1"/>
    <col min="4" max="4" width="16" style="20" customWidth="1"/>
    <col min="5" max="5" width="17.125" style="29" bestFit="1" customWidth="1"/>
    <col min="6" max="6" width="22.5" style="30" bestFit="1" customWidth="1"/>
    <col min="7" max="7" width="17.125" style="5" customWidth="1"/>
    <col min="8" max="8" width="14.125" style="10" customWidth="1"/>
    <col min="9" max="9" width="15.25" style="10" customWidth="1"/>
    <col min="10" max="10" width="18.25" style="10" customWidth="1"/>
    <col min="11" max="13" width="9" style="10"/>
    <col min="14" max="16384" width="9" style="5"/>
  </cols>
  <sheetData>
    <row r="1" spans="1:13" s="81" customFormat="1" ht="18.75" x14ac:dyDescent="0.3">
      <c r="A1" s="708" t="s">
        <v>360</v>
      </c>
      <c r="B1" s="708"/>
      <c r="C1" s="708"/>
      <c r="D1" s="708"/>
      <c r="E1" s="708"/>
      <c r="F1" s="708"/>
      <c r="G1" s="708"/>
      <c r="H1" s="83"/>
      <c r="I1" s="83"/>
      <c r="J1" s="83"/>
      <c r="K1" s="83"/>
      <c r="L1" s="83"/>
      <c r="M1" s="83"/>
    </row>
    <row r="2" spans="1:13" s="7" customFormat="1" ht="15" customHeight="1" thickBot="1" x14ac:dyDescent="0.25">
      <c r="A2" s="31"/>
      <c r="B2" s="32"/>
      <c r="C2" s="33"/>
      <c r="D2" s="33"/>
      <c r="E2" s="34"/>
      <c r="F2" s="35"/>
      <c r="H2" s="10"/>
      <c r="I2" s="10"/>
      <c r="J2" s="10"/>
      <c r="K2" s="10"/>
      <c r="L2" s="10"/>
      <c r="M2" s="10"/>
    </row>
    <row r="3" spans="1:13" s="99" customFormat="1" ht="54.75" customHeight="1" thickBot="1" x14ac:dyDescent="0.3">
      <c r="A3" s="345" t="s">
        <v>11</v>
      </c>
      <c r="B3" s="274" t="s">
        <v>229</v>
      </c>
      <c r="C3" s="106" t="s">
        <v>230</v>
      </c>
      <c r="D3" s="108" t="s">
        <v>286</v>
      </c>
      <c r="E3" s="429" t="s">
        <v>32</v>
      </c>
      <c r="F3" s="106" t="s">
        <v>216</v>
      </c>
      <c r="G3" s="108" t="s">
        <v>255</v>
      </c>
      <c r="H3" s="105" t="s">
        <v>254</v>
      </c>
      <c r="I3" s="106" t="s">
        <v>282</v>
      </c>
      <c r="J3" s="108" t="s">
        <v>288</v>
      </c>
      <c r="K3" s="109"/>
      <c r="L3" s="109"/>
      <c r="M3" s="109"/>
    </row>
    <row r="4" spans="1:13" s="99" customFormat="1" ht="15" x14ac:dyDescent="0.25">
      <c r="A4" s="253" t="s">
        <v>77</v>
      </c>
      <c r="B4" s="112">
        <v>22150815.7744</v>
      </c>
      <c r="C4" s="314">
        <v>510539</v>
      </c>
      <c r="D4" s="430">
        <v>2.3048315926587098E-2</v>
      </c>
      <c r="E4" s="112">
        <v>18726</v>
      </c>
      <c r="F4" s="315"/>
      <c r="G4" s="431"/>
      <c r="H4" s="112"/>
      <c r="I4" s="314"/>
      <c r="J4" s="326"/>
      <c r="K4" s="100"/>
      <c r="L4" s="100"/>
    </row>
    <row r="5" spans="1:13" s="99" customFormat="1" ht="15" x14ac:dyDescent="0.25">
      <c r="A5" s="254" t="s">
        <v>13</v>
      </c>
      <c r="B5" s="112">
        <v>6120233.2876000004</v>
      </c>
      <c r="C5" s="314">
        <v>4107160.33</v>
      </c>
      <c r="D5" s="430">
        <v>0.67107904829729004</v>
      </c>
      <c r="E5" s="112">
        <v>5205393</v>
      </c>
      <c r="F5" s="315">
        <v>252619858.18000001</v>
      </c>
      <c r="G5" s="432">
        <v>48.5304103225251</v>
      </c>
      <c r="H5" s="112">
        <v>105642</v>
      </c>
      <c r="I5" s="314">
        <v>1129565</v>
      </c>
      <c r="J5" s="326">
        <v>10.692385604210401</v>
      </c>
    </row>
    <row r="6" spans="1:13" s="99" customFormat="1" ht="15" x14ac:dyDescent="0.25">
      <c r="A6" s="254" t="s">
        <v>17</v>
      </c>
      <c r="B6" s="112">
        <v>4930274</v>
      </c>
      <c r="C6" s="314">
        <v>25562338.239999998</v>
      </c>
      <c r="D6" s="430">
        <v>5.18477030688355</v>
      </c>
      <c r="E6" s="112"/>
      <c r="F6" s="315"/>
      <c r="G6" s="432"/>
      <c r="H6" s="112">
        <v>139653</v>
      </c>
      <c r="I6" s="314">
        <v>1478078</v>
      </c>
      <c r="J6" s="326">
        <v>10.583933034019999</v>
      </c>
    </row>
    <row r="7" spans="1:13" s="99" customFormat="1" ht="15" x14ac:dyDescent="0.25">
      <c r="A7" s="254" t="s">
        <v>19</v>
      </c>
      <c r="B7" s="112">
        <v>2730285</v>
      </c>
      <c r="C7" s="314">
        <v>1323988</v>
      </c>
      <c r="D7" s="430">
        <v>0.484926665164992</v>
      </c>
      <c r="E7" s="112">
        <v>1863640</v>
      </c>
      <c r="F7" s="315">
        <v>27857912.219999999</v>
      </c>
      <c r="G7" s="432">
        <v>14.9481188534266</v>
      </c>
      <c r="H7" s="112">
        <v>1589648</v>
      </c>
      <c r="I7" s="314">
        <v>9931180</v>
      </c>
      <c r="J7" s="326">
        <v>6.2474082312562302</v>
      </c>
    </row>
    <row r="8" spans="1:13" s="99" customFormat="1" ht="15" x14ac:dyDescent="0.25">
      <c r="A8" s="254" t="s">
        <v>21</v>
      </c>
      <c r="B8" s="112">
        <v>2261516</v>
      </c>
      <c r="C8" s="314">
        <v>20197074</v>
      </c>
      <c r="D8" s="430">
        <v>8.9307676797334192</v>
      </c>
      <c r="E8" s="112"/>
      <c r="F8" s="315"/>
      <c r="G8" s="432"/>
      <c r="H8" s="112">
        <v>45689</v>
      </c>
      <c r="I8" s="314">
        <v>271528</v>
      </c>
      <c r="J8" s="326">
        <v>5.9429622009674103</v>
      </c>
    </row>
    <row r="9" spans="1:13" s="99" customFormat="1" ht="15" x14ac:dyDescent="0.25">
      <c r="A9" s="254" t="s">
        <v>27</v>
      </c>
      <c r="B9" s="112">
        <v>1040706</v>
      </c>
      <c r="C9" s="314">
        <v>14864861.029999999</v>
      </c>
      <c r="D9" s="430">
        <v>14.283439347904199</v>
      </c>
      <c r="E9" s="112">
        <v>372807</v>
      </c>
      <c r="F9" s="315">
        <v>3572771</v>
      </c>
      <c r="G9" s="432">
        <v>9.5834332509850899</v>
      </c>
      <c r="H9" s="112">
        <v>10679458</v>
      </c>
      <c r="I9" s="314">
        <v>80190090.659999996</v>
      </c>
      <c r="J9" s="326">
        <v>7.5088165204638697</v>
      </c>
    </row>
    <row r="10" spans="1:13" s="99" customFormat="1" ht="15" x14ac:dyDescent="0.25">
      <c r="A10" s="254" t="s">
        <v>24</v>
      </c>
      <c r="B10" s="112">
        <v>201406</v>
      </c>
      <c r="C10" s="314">
        <v>213437.48</v>
      </c>
      <c r="D10" s="430">
        <v>1.05973744575633</v>
      </c>
      <c r="E10" s="112">
        <v>47551</v>
      </c>
      <c r="F10" s="315">
        <v>1919658</v>
      </c>
      <c r="G10" s="432">
        <v>40.370507455153401</v>
      </c>
      <c r="H10" s="112"/>
      <c r="I10" s="314"/>
      <c r="J10" s="326"/>
    </row>
    <row r="11" spans="1:13" s="99" customFormat="1" ht="15" x14ac:dyDescent="0.25">
      <c r="A11" s="254" t="s">
        <v>18</v>
      </c>
      <c r="B11" s="112">
        <v>108490</v>
      </c>
      <c r="C11" s="314"/>
      <c r="D11" s="430"/>
      <c r="E11" s="112">
        <v>71689</v>
      </c>
      <c r="F11" s="315">
        <v>539948</v>
      </c>
      <c r="G11" s="432">
        <v>7.5318110170318997</v>
      </c>
      <c r="H11" s="112">
        <v>199626</v>
      </c>
      <c r="I11" s="314">
        <v>2554013</v>
      </c>
      <c r="J11" s="326">
        <v>12.793989760852799</v>
      </c>
    </row>
    <row r="12" spans="1:13" s="99" customFormat="1" ht="15" x14ac:dyDescent="0.25">
      <c r="A12" s="254" t="s">
        <v>16</v>
      </c>
      <c r="B12" s="112">
        <v>91434</v>
      </c>
      <c r="C12" s="314">
        <v>205424</v>
      </c>
      <c r="D12" s="430">
        <v>2.2466916026860901</v>
      </c>
      <c r="E12" s="112"/>
      <c r="F12" s="315"/>
      <c r="G12" s="432"/>
      <c r="H12" s="112">
        <v>81230</v>
      </c>
      <c r="I12" s="314">
        <v>1042561</v>
      </c>
      <c r="J12" s="326">
        <v>12.8346793056752</v>
      </c>
    </row>
    <row r="13" spans="1:13" s="99" customFormat="1" ht="15" x14ac:dyDescent="0.25">
      <c r="A13" s="254" t="s">
        <v>15</v>
      </c>
      <c r="B13" s="112">
        <v>88114</v>
      </c>
      <c r="C13" s="314">
        <v>229628</v>
      </c>
      <c r="D13" s="430">
        <v>2.60603309349252</v>
      </c>
      <c r="E13" s="112">
        <v>479995</v>
      </c>
      <c r="F13" s="315">
        <v>7533648.71</v>
      </c>
      <c r="G13" s="432">
        <v>15.695264971510101</v>
      </c>
      <c r="H13" s="112">
        <v>74963</v>
      </c>
      <c r="I13" s="314">
        <v>578218</v>
      </c>
      <c r="J13" s="326">
        <v>7.7133786001093902</v>
      </c>
    </row>
    <row r="14" spans="1:13" s="99" customFormat="1" ht="15" x14ac:dyDescent="0.25">
      <c r="A14" s="254" t="s">
        <v>14</v>
      </c>
      <c r="B14" s="112">
        <v>79498</v>
      </c>
      <c r="C14" s="314">
        <v>498871</v>
      </c>
      <c r="D14" s="430">
        <v>6.2752647865355096</v>
      </c>
      <c r="E14" s="112">
        <v>815</v>
      </c>
      <c r="F14" s="315"/>
      <c r="G14" s="432"/>
      <c r="H14" s="112">
        <v>271513</v>
      </c>
      <c r="I14" s="314">
        <v>3842314</v>
      </c>
      <c r="J14" s="326">
        <v>14.1514918254375</v>
      </c>
    </row>
    <row r="15" spans="1:13" s="99" customFormat="1" ht="15" x14ac:dyDescent="0.25">
      <c r="A15" s="588" t="s">
        <v>125</v>
      </c>
      <c r="B15" s="558">
        <v>30063</v>
      </c>
      <c r="C15" s="589">
        <v>71765</v>
      </c>
      <c r="D15" s="591">
        <v>2.3871536440142398</v>
      </c>
      <c r="E15" s="558"/>
      <c r="F15" s="590"/>
      <c r="G15" s="591"/>
      <c r="H15" s="558">
        <v>3600</v>
      </c>
      <c r="I15" s="592">
        <v>28991</v>
      </c>
      <c r="J15" s="593">
        <v>8.0530555555555594</v>
      </c>
    </row>
    <row r="16" spans="1:13" s="99" customFormat="1" ht="15" x14ac:dyDescent="0.25">
      <c r="A16" s="588" t="s">
        <v>122</v>
      </c>
      <c r="B16" s="558">
        <v>15629</v>
      </c>
      <c r="C16" s="589">
        <v>122973</v>
      </c>
      <c r="D16" s="591">
        <v>7.86825772602214</v>
      </c>
      <c r="E16" s="558"/>
      <c r="F16" s="590"/>
      <c r="G16" s="591"/>
      <c r="H16" s="558"/>
      <c r="I16" s="592"/>
      <c r="J16" s="593"/>
    </row>
    <row r="17" spans="1:13" s="99" customFormat="1" ht="15" x14ac:dyDescent="0.25">
      <c r="A17" s="588" t="s">
        <v>22</v>
      </c>
      <c r="B17" s="558">
        <v>5216</v>
      </c>
      <c r="C17" s="589"/>
      <c r="D17" s="591"/>
      <c r="E17" s="558"/>
      <c r="F17" s="590"/>
      <c r="G17" s="591"/>
      <c r="H17" s="558">
        <v>70818</v>
      </c>
      <c r="I17" s="592">
        <v>571060</v>
      </c>
      <c r="J17" s="593">
        <v>8.0637690982518606</v>
      </c>
    </row>
    <row r="18" spans="1:13" s="99" customFormat="1" ht="15" x14ac:dyDescent="0.25">
      <c r="A18" s="588" t="s">
        <v>29</v>
      </c>
      <c r="B18" s="558">
        <v>1248</v>
      </c>
      <c r="C18" s="589">
        <v>2247</v>
      </c>
      <c r="D18" s="591">
        <v>1.8004807692307701</v>
      </c>
      <c r="E18" s="558"/>
      <c r="F18" s="590"/>
      <c r="G18" s="591"/>
      <c r="H18" s="558">
        <v>7445</v>
      </c>
      <c r="I18" s="592">
        <v>129130</v>
      </c>
      <c r="J18" s="593">
        <v>17.3445265278711</v>
      </c>
    </row>
    <row r="19" spans="1:13" s="99" customFormat="1" ht="15" x14ac:dyDescent="0.25">
      <c r="A19" s="254" t="s">
        <v>28</v>
      </c>
      <c r="B19" s="112"/>
      <c r="C19" s="314"/>
      <c r="D19" s="430"/>
      <c r="E19" s="403"/>
      <c r="F19" s="404"/>
      <c r="G19" s="433"/>
      <c r="H19" s="112">
        <v>3344</v>
      </c>
      <c r="I19" s="314">
        <v>26249</v>
      </c>
      <c r="J19" s="326">
        <v>7.8495813397129197</v>
      </c>
    </row>
    <row r="20" spans="1:13" s="99" customFormat="1" ht="15" x14ac:dyDescent="0.25">
      <c r="A20" s="254" t="s">
        <v>124</v>
      </c>
      <c r="B20" s="112"/>
      <c r="C20" s="314"/>
      <c r="D20" s="430"/>
      <c r="E20" s="112"/>
      <c r="F20" s="315"/>
      <c r="G20" s="432"/>
      <c r="H20" s="112">
        <v>10932</v>
      </c>
      <c r="I20" s="314">
        <v>159502</v>
      </c>
      <c r="J20" s="326">
        <v>14.590376875228699</v>
      </c>
    </row>
    <row r="21" spans="1:13" s="99" customFormat="1" ht="15.75" thickBot="1" x14ac:dyDescent="0.3">
      <c r="A21" s="254" t="s">
        <v>20</v>
      </c>
      <c r="B21" s="112"/>
      <c r="C21" s="314"/>
      <c r="D21" s="430"/>
      <c r="E21" s="112"/>
      <c r="F21" s="315"/>
      <c r="G21" s="432"/>
      <c r="H21" s="112">
        <v>40482</v>
      </c>
      <c r="I21" s="314">
        <v>523115</v>
      </c>
      <c r="J21" s="326">
        <v>12.9221629366138</v>
      </c>
    </row>
    <row r="22" spans="1:13" s="101" customFormat="1" ht="15.75" thickBot="1" x14ac:dyDescent="0.3">
      <c r="A22" s="113" t="s">
        <v>1</v>
      </c>
      <c r="B22" s="269">
        <f>SUM(B4:B21)</f>
        <v>39854928.061999999</v>
      </c>
      <c r="C22" s="342">
        <f>SUM(C4:C21)</f>
        <v>67910306.079999998</v>
      </c>
      <c r="D22" s="551">
        <f>Table1010[[#This Row],[Owned Annual O&amp;M Cost]]/Table1010[[#This Row],[Owned Square Feet]]</f>
        <v>1.7039374898470743</v>
      </c>
      <c r="E22" s="114">
        <f>SUM(E4:E21)</f>
        <v>8060616</v>
      </c>
      <c r="F22" s="342">
        <f>SUM(F4:F21)</f>
        <v>294043796.10999995</v>
      </c>
      <c r="G22" s="550">
        <f>Table1010[[#This Row],[Leased Annual Costs**]]/Table1010[[#This Row],[Leased Square Feet]]</f>
        <v>36.47907258080523</v>
      </c>
      <c r="H22" s="269">
        <f>SUBTOTAL(109,H4:H21)</f>
        <v>13324043</v>
      </c>
      <c r="I22" s="342">
        <f>SUBTOTAL(109,I4:I21)</f>
        <v>102455594.66</v>
      </c>
      <c r="J22" s="550">
        <f>Table1010[[#This Row],[Otherwise Managed Annual O&amp;M Costs***]]/Table1010[[#This Row],[Otherwise Managed Square Feet***]]</f>
        <v>7.6895274700029113</v>
      </c>
    </row>
    <row r="23" spans="1:13" s="99" customFormat="1" ht="15" x14ac:dyDescent="0.25">
      <c r="A23" s="139"/>
      <c r="B23" s="140"/>
      <c r="C23" s="140"/>
      <c r="D23" s="140"/>
      <c r="E23" s="140"/>
      <c r="F23" s="140"/>
      <c r="G23" s="140"/>
      <c r="H23" s="141"/>
      <c r="I23" s="142"/>
      <c r="J23" s="143"/>
      <c r="K23" s="109"/>
      <c r="L23" s="109"/>
      <c r="M23" s="109"/>
    </row>
    <row r="24" spans="1:13" s="229" customFormat="1" ht="15" x14ac:dyDescent="0.25">
      <c r="A24" s="146" t="s">
        <v>145</v>
      </c>
      <c r="B24" s="146"/>
      <c r="C24" s="228"/>
      <c r="D24" s="228"/>
      <c r="E24" s="146"/>
      <c r="F24" s="228"/>
      <c r="G24" s="140"/>
      <c r="H24" s="147"/>
      <c r="I24" s="147"/>
      <c r="J24" s="147"/>
      <c r="K24" s="147"/>
      <c r="L24" s="147"/>
      <c r="M24" s="147"/>
    </row>
    <row r="25" spans="1:13" s="115" customFormat="1" ht="15" x14ac:dyDescent="0.25">
      <c r="A25" s="99" t="s">
        <v>252</v>
      </c>
      <c r="B25" s="99"/>
      <c r="C25" s="144"/>
      <c r="D25" s="144"/>
      <c r="E25" s="137"/>
      <c r="F25" s="145"/>
      <c r="G25" s="140"/>
      <c r="H25" s="109"/>
      <c r="I25" s="109"/>
      <c r="J25" s="109"/>
      <c r="K25" s="109"/>
      <c r="L25" s="109"/>
      <c r="M25" s="109"/>
    </row>
    <row r="26" spans="1:13" s="115" customFormat="1" ht="15" x14ac:dyDescent="0.25">
      <c r="A26" s="230" t="s">
        <v>253</v>
      </c>
      <c r="B26" s="125"/>
      <c r="C26" s="126"/>
      <c r="D26" s="127"/>
      <c r="E26" s="125"/>
      <c r="F26" s="126"/>
      <c r="G26" s="140"/>
      <c r="H26" s="109"/>
      <c r="I26" s="109"/>
      <c r="J26" s="109"/>
      <c r="K26" s="109"/>
      <c r="L26" s="109"/>
      <c r="M26" s="109"/>
    </row>
    <row r="27" spans="1:13" s="115" customFormat="1" ht="15" x14ac:dyDescent="0.25">
      <c r="A27" s="99" t="s">
        <v>152</v>
      </c>
      <c r="B27" s="99"/>
      <c r="C27" s="144"/>
      <c r="D27" s="144"/>
      <c r="E27" s="137"/>
      <c r="F27" s="145"/>
      <c r="G27" s="140"/>
      <c r="H27" s="109"/>
      <c r="I27" s="109"/>
      <c r="J27" s="109"/>
      <c r="K27" s="109"/>
      <c r="L27" s="109"/>
      <c r="M27" s="109"/>
    </row>
    <row r="28" spans="1:13" s="229" customFormat="1" ht="15" customHeight="1" x14ac:dyDescent="0.25">
      <c r="A28" s="663" t="s">
        <v>249</v>
      </c>
      <c r="B28" s="663"/>
      <c r="C28" s="663"/>
      <c r="D28" s="663"/>
      <c r="E28" s="663"/>
      <c r="F28" s="663"/>
      <c r="G28" s="663"/>
      <c r="H28" s="147"/>
      <c r="I28" s="147"/>
      <c r="J28" s="147"/>
      <c r="K28" s="147"/>
      <c r="L28" s="147"/>
      <c r="M28" s="147"/>
    </row>
    <row r="29" spans="1:13" s="229" customFormat="1" ht="15" x14ac:dyDescent="0.25">
      <c r="A29" s="663"/>
      <c r="B29" s="663"/>
      <c r="C29" s="663"/>
      <c r="D29" s="663"/>
      <c r="E29" s="663"/>
      <c r="F29" s="663"/>
      <c r="G29" s="663"/>
      <c r="H29" s="147"/>
      <c r="I29" s="147"/>
      <c r="J29" s="147"/>
      <c r="K29" s="147"/>
      <c r="L29" s="147"/>
      <c r="M29" s="147"/>
    </row>
    <row r="30" spans="1:13" s="115" customFormat="1" ht="15" x14ac:dyDescent="0.25">
      <c r="A30" s="139"/>
      <c r="B30" s="140"/>
      <c r="C30" s="140"/>
      <c r="D30" s="140"/>
      <c r="E30" s="140"/>
      <c r="F30" s="140"/>
      <c r="G30" s="140"/>
      <c r="H30" s="109"/>
      <c r="I30" s="559"/>
      <c r="J30" s="109"/>
      <c r="K30" s="109"/>
      <c r="L30" s="109"/>
      <c r="M30" s="109"/>
    </row>
    <row r="31" spans="1:13" s="115" customFormat="1" ht="15" x14ac:dyDescent="0.25">
      <c r="A31" s="139"/>
      <c r="B31" s="140"/>
      <c r="C31" s="140"/>
      <c r="D31" s="140"/>
      <c r="E31" s="140"/>
      <c r="F31" s="140"/>
      <c r="G31" s="140"/>
      <c r="H31" s="109"/>
      <c r="I31" s="109"/>
      <c r="J31" s="109"/>
      <c r="K31" s="109"/>
      <c r="L31" s="109"/>
      <c r="M31" s="109"/>
    </row>
    <row r="32" spans="1:13" s="115" customFormat="1" ht="15" x14ac:dyDescent="0.25">
      <c r="A32" s="139"/>
      <c r="B32" s="140"/>
      <c r="C32" s="140"/>
      <c r="D32" s="140"/>
      <c r="E32" s="140"/>
      <c r="F32" s="140"/>
      <c r="G32" s="140"/>
      <c r="H32" s="109"/>
      <c r="I32" s="109"/>
      <c r="J32" s="109"/>
      <c r="K32" s="109"/>
      <c r="L32" s="109"/>
      <c r="M32" s="109"/>
    </row>
    <row r="33" spans="1:13" s="115" customFormat="1" ht="15" x14ac:dyDescent="0.25">
      <c r="A33" s="139"/>
      <c r="B33" s="140"/>
      <c r="C33" s="140"/>
      <c r="D33" s="140"/>
      <c r="E33" s="140"/>
      <c r="F33" s="140"/>
      <c r="G33" s="140"/>
      <c r="H33" s="109"/>
      <c r="I33" s="109"/>
      <c r="J33" s="109"/>
      <c r="K33" s="109"/>
      <c r="L33" s="109"/>
      <c r="M33" s="109"/>
    </row>
    <row r="34" spans="1:13" s="115" customFormat="1" ht="15" x14ac:dyDescent="0.25">
      <c r="A34" s="139"/>
      <c r="B34" s="140"/>
      <c r="C34" s="140"/>
      <c r="D34" s="140"/>
      <c r="E34" s="140"/>
      <c r="F34" s="140"/>
      <c r="G34" s="140"/>
      <c r="H34" s="109"/>
      <c r="I34" s="109"/>
      <c r="J34" s="109"/>
      <c r="K34" s="109"/>
      <c r="L34" s="109"/>
      <c r="M34" s="109"/>
    </row>
    <row r="35" spans="1:13" s="115" customFormat="1" ht="15" x14ac:dyDescent="0.25">
      <c r="A35" s="139"/>
      <c r="B35" s="140"/>
      <c r="C35" s="140"/>
      <c r="D35" s="140"/>
      <c r="E35" s="140"/>
      <c r="F35" s="140"/>
      <c r="G35" s="140"/>
      <c r="H35" s="109"/>
      <c r="I35" s="109"/>
      <c r="J35" s="109"/>
      <c r="K35" s="109"/>
      <c r="L35" s="109"/>
      <c r="M35" s="109"/>
    </row>
    <row r="36" spans="1:13" s="115" customFormat="1" ht="15" x14ac:dyDescent="0.25">
      <c r="A36" s="139"/>
      <c r="B36" s="140"/>
      <c r="C36" s="140"/>
      <c r="D36" s="140"/>
      <c r="E36" s="140"/>
      <c r="F36" s="140"/>
      <c r="G36" s="140"/>
      <c r="H36" s="109"/>
      <c r="I36" s="109"/>
      <c r="J36" s="109"/>
      <c r="K36" s="109"/>
      <c r="L36" s="109"/>
      <c r="M36" s="109"/>
    </row>
    <row r="37" spans="1:13" s="115" customFormat="1" ht="15" x14ac:dyDescent="0.25">
      <c r="A37" s="139"/>
      <c r="B37" s="140"/>
      <c r="C37" s="140"/>
      <c r="D37" s="140"/>
      <c r="E37" s="140"/>
      <c r="F37" s="140"/>
      <c r="G37" s="140"/>
      <c r="H37" s="109"/>
      <c r="I37" s="109"/>
      <c r="J37" s="109"/>
      <c r="K37" s="109"/>
      <c r="L37" s="109"/>
      <c r="M37" s="109"/>
    </row>
    <row r="38" spans="1:13" s="115" customFormat="1" ht="15" x14ac:dyDescent="0.25">
      <c r="A38" s="139"/>
      <c r="B38" s="140"/>
      <c r="C38" s="140"/>
      <c r="D38" s="140"/>
      <c r="E38" s="140"/>
      <c r="F38" s="140"/>
      <c r="G38" s="140"/>
      <c r="H38" s="109"/>
      <c r="I38" s="109"/>
      <c r="J38" s="109"/>
      <c r="K38" s="109"/>
      <c r="L38" s="109"/>
      <c r="M38" s="109"/>
    </row>
    <row r="39" spans="1:13" s="115" customFormat="1" ht="15" x14ac:dyDescent="0.25">
      <c r="A39" s="139"/>
      <c r="B39" s="140"/>
      <c r="C39" s="140"/>
      <c r="D39" s="140"/>
      <c r="E39" s="140"/>
      <c r="F39" s="140"/>
      <c r="G39" s="140"/>
      <c r="H39" s="109"/>
      <c r="I39" s="109"/>
      <c r="J39" s="109"/>
      <c r="K39" s="109"/>
      <c r="L39" s="109"/>
      <c r="M39" s="109"/>
    </row>
    <row r="40" spans="1:13" s="115" customFormat="1" ht="15" x14ac:dyDescent="0.25">
      <c r="A40" s="139"/>
      <c r="B40" s="140"/>
      <c r="C40" s="140"/>
      <c r="D40" s="140"/>
      <c r="E40" s="140"/>
      <c r="F40" s="140"/>
      <c r="G40" s="140"/>
      <c r="H40" s="109"/>
      <c r="I40" s="109"/>
      <c r="J40" s="109"/>
      <c r="K40" s="109"/>
      <c r="L40" s="109"/>
      <c r="M40" s="109"/>
    </row>
    <row r="41" spans="1:13" s="115" customFormat="1" ht="15" x14ac:dyDescent="0.25">
      <c r="A41" s="139"/>
      <c r="B41" s="140"/>
      <c r="C41" s="140"/>
      <c r="D41" s="140"/>
      <c r="E41" s="140"/>
      <c r="F41" s="140"/>
      <c r="G41" s="140"/>
      <c r="H41" s="109"/>
      <c r="I41" s="109"/>
      <c r="J41" s="109"/>
      <c r="K41" s="109"/>
      <c r="L41" s="109"/>
      <c r="M41" s="109"/>
    </row>
    <row r="42" spans="1:13" s="115" customFormat="1" ht="15" x14ac:dyDescent="0.25">
      <c r="A42" s="139"/>
      <c r="B42" s="140"/>
      <c r="C42" s="140"/>
      <c r="D42" s="140"/>
      <c r="E42" s="140"/>
      <c r="F42" s="140"/>
      <c r="G42" s="140"/>
      <c r="H42" s="109"/>
      <c r="I42" s="109"/>
      <c r="J42" s="109"/>
      <c r="K42" s="109"/>
      <c r="L42" s="109"/>
      <c r="M42" s="109"/>
    </row>
    <row r="43" spans="1:13" s="115" customFormat="1" ht="15" x14ac:dyDescent="0.25">
      <c r="A43" s="139"/>
      <c r="B43" s="140"/>
      <c r="C43" s="140"/>
      <c r="D43" s="140"/>
      <c r="E43" s="140"/>
      <c r="F43" s="140"/>
      <c r="G43" s="140"/>
      <c r="H43" s="109"/>
      <c r="I43" s="109"/>
      <c r="J43" s="109"/>
      <c r="K43" s="109"/>
      <c r="L43" s="109"/>
      <c r="M43" s="109"/>
    </row>
    <row r="44" spans="1:13" s="115" customFormat="1" ht="15" x14ac:dyDescent="0.25">
      <c r="A44" s="139"/>
      <c r="B44" s="140"/>
      <c r="C44" s="140"/>
      <c r="D44" s="140"/>
      <c r="E44" s="140"/>
      <c r="F44" s="140"/>
      <c r="G44" s="140"/>
      <c r="H44" s="109"/>
      <c r="I44" s="109"/>
      <c r="J44" s="109"/>
      <c r="K44" s="109"/>
      <c r="L44" s="109"/>
      <c r="M44" s="109"/>
    </row>
    <row r="45" spans="1:13" s="115" customFormat="1" ht="15" x14ac:dyDescent="0.25">
      <c r="A45" s="139"/>
      <c r="B45" s="140"/>
      <c r="C45" s="140"/>
      <c r="D45" s="140"/>
      <c r="E45" s="140"/>
      <c r="F45" s="140"/>
      <c r="G45" s="140"/>
      <c r="H45" s="109"/>
      <c r="I45" s="109"/>
      <c r="J45" s="109"/>
      <c r="K45" s="109"/>
      <c r="L45" s="109"/>
      <c r="M45" s="109"/>
    </row>
    <row r="46" spans="1:13" s="115" customFormat="1" ht="15" x14ac:dyDescent="0.25">
      <c r="A46" s="139"/>
      <c r="B46" s="140"/>
      <c r="C46" s="140"/>
      <c r="D46" s="140"/>
      <c r="E46" s="140"/>
      <c r="F46" s="140"/>
      <c r="G46" s="140"/>
      <c r="H46" s="109"/>
      <c r="I46" s="109"/>
      <c r="J46" s="109"/>
      <c r="K46" s="109"/>
      <c r="L46" s="109"/>
      <c r="M46" s="109"/>
    </row>
    <row r="47" spans="1:13" s="115" customFormat="1" ht="15" x14ac:dyDescent="0.25">
      <c r="A47" s="139"/>
      <c r="B47" s="140"/>
      <c r="C47" s="140"/>
      <c r="D47" s="140"/>
      <c r="E47" s="140"/>
      <c r="F47" s="140"/>
      <c r="G47" s="140"/>
      <c r="H47" s="109"/>
      <c r="I47" s="109"/>
      <c r="J47" s="109"/>
      <c r="K47" s="109"/>
      <c r="L47" s="109"/>
      <c r="M47" s="109"/>
    </row>
    <row r="48" spans="1:13" s="115" customFormat="1" ht="15" x14ac:dyDescent="0.25">
      <c r="A48" s="99"/>
      <c r="B48" s="99"/>
      <c r="C48" s="144"/>
      <c r="D48" s="144"/>
      <c r="E48" s="137"/>
      <c r="F48" s="145"/>
      <c r="G48" s="99"/>
      <c r="H48" s="109"/>
      <c r="I48" s="109"/>
      <c r="J48" s="109"/>
      <c r="K48" s="109"/>
      <c r="L48" s="109"/>
      <c r="M48" s="109"/>
    </row>
    <row r="49" spans="3:13" s="99" customFormat="1" ht="15" x14ac:dyDescent="0.25">
      <c r="C49" s="144"/>
      <c r="D49" s="144"/>
      <c r="E49" s="137"/>
      <c r="F49" s="145"/>
      <c r="H49" s="109"/>
      <c r="I49" s="109"/>
      <c r="J49" s="109"/>
      <c r="K49" s="109"/>
      <c r="L49" s="109"/>
      <c r="M49" s="109"/>
    </row>
    <row r="50" spans="3:13" s="99" customFormat="1" ht="15" x14ac:dyDescent="0.25">
      <c r="C50" s="144"/>
      <c r="D50" s="144"/>
      <c r="E50" s="137"/>
      <c r="F50" s="145"/>
      <c r="H50" s="109"/>
      <c r="I50" s="109"/>
      <c r="J50" s="109"/>
      <c r="K50" s="109"/>
      <c r="L50" s="109"/>
      <c r="M50" s="109"/>
    </row>
    <row r="51" spans="3:13" s="99" customFormat="1" ht="15" x14ac:dyDescent="0.25">
      <c r="C51" s="144"/>
      <c r="D51" s="144"/>
      <c r="E51" s="137"/>
      <c r="F51" s="145"/>
      <c r="H51" s="109"/>
      <c r="I51" s="109"/>
      <c r="J51" s="109"/>
      <c r="K51" s="109"/>
      <c r="L51" s="109"/>
      <c r="M51" s="109"/>
    </row>
    <row r="52" spans="3:13" s="99" customFormat="1" ht="15" x14ac:dyDescent="0.25">
      <c r="C52" s="144"/>
      <c r="D52" s="144"/>
      <c r="E52" s="137"/>
      <c r="F52" s="145"/>
      <c r="H52" s="109"/>
      <c r="I52" s="109"/>
      <c r="J52" s="109"/>
      <c r="K52" s="109"/>
      <c r="L52" s="109"/>
      <c r="M52" s="109"/>
    </row>
    <row r="53" spans="3:13" s="99" customFormat="1" ht="15" x14ac:dyDescent="0.25">
      <c r="C53" s="144"/>
      <c r="D53" s="144"/>
      <c r="E53" s="137"/>
      <c r="F53" s="145"/>
      <c r="H53" s="109"/>
      <c r="I53" s="109"/>
      <c r="J53" s="109"/>
      <c r="K53" s="109"/>
      <c r="L53" s="109"/>
      <c r="M53" s="109"/>
    </row>
    <row r="54" spans="3:13" s="99" customFormat="1" ht="15" x14ac:dyDescent="0.25">
      <c r="C54" s="144"/>
      <c r="D54" s="144"/>
      <c r="E54" s="137"/>
      <c r="F54" s="145"/>
      <c r="H54" s="109"/>
      <c r="I54" s="109"/>
      <c r="J54" s="109"/>
      <c r="K54" s="109"/>
      <c r="L54" s="109"/>
      <c r="M54" s="109"/>
    </row>
    <row r="55" spans="3:13" s="99" customFormat="1" ht="15" x14ac:dyDescent="0.25">
      <c r="C55" s="144"/>
      <c r="D55" s="144"/>
      <c r="E55" s="137"/>
      <c r="F55" s="145"/>
      <c r="H55" s="109"/>
      <c r="I55" s="109"/>
      <c r="J55" s="109"/>
      <c r="K55" s="109"/>
      <c r="L55" s="109"/>
      <c r="M55" s="109"/>
    </row>
    <row r="56" spans="3:13" s="99" customFormat="1" ht="15" x14ac:dyDescent="0.25">
      <c r="C56" s="144"/>
      <c r="D56" s="144"/>
      <c r="E56" s="137"/>
      <c r="F56" s="145"/>
      <c r="H56" s="109"/>
      <c r="I56" s="109"/>
      <c r="J56" s="109"/>
      <c r="K56" s="109"/>
      <c r="L56" s="109"/>
      <c r="M56" s="109"/>
    </row>
    <row r="57" spans="3:13" s="99" customFormat="1" ht="15" x14ac:dyDescent="0.25">
      <c r="C57" s="144"/>
      <c r="D57" s="144"/>
      <c r="E57" s="137"/>
      <c r="F57" s="145"/>
      <c r="H57" s="109"/>
      <c r="I57" s="109"/>
      <c r="J57" s="109"/>
      <c r="K57" s="109"/>
      <c r="L57" s="109"/>
      <c r="M57" s="109"/>
    </row>
    <row r="58" spans="3:13" s="99" customFormat="1" ht="15" x14ac:dyDescent="0.25">
      <c r="C58" s="144"/>
      <c r="D58" s="144"/>
      <c r="E58" s="137"/>
      <c r="F58" s="145"/>
      <c r="H58" s="109"/>
      <c r="I58" s="109"/>
      <c r="J58" s="109"/>
      <c r="K58" s="109"/>
      <c r="L58" s="109"/>
      <c r="M58" s="109"/>
    </row>
    <row r="59" spans="3:13" s="99" customFormat="1" ht="15" x14ac:dyDescent="0.25">
      <c r="C59" s="144"/>
      <c r="D59" s="144"/>
      <c r="E59" s="137"/>
      <c r="F59" s="145"/>
      <c r="H59" s="109"/>
      <c r="I59" s="109"/>
      <c r="J59" s="109"/>
      <c r="K59" s="109"/>
      <c r="L59" s="109"/>
      <c r="M59" s="109"/>
    </row>
    <row r="60" spans="3:13" s="99" customFormat="1" ht="15" x14ac:dyDescent="0.25">
      <c r="C60" s="144"/>
      <c r="D60" s="144"/>
      <c r="E60" s="137"/>
      <c r="F60" s="145"/>
      <c r="H60" s="109"/>
      <c r="I60" s="109"/>
      <c r="J60" s="109"/>
      <c r="K60" s="109"/>
      <c r="L60" s="109"/>
      <c r="M60" s="109"/>
    </row>
    <row r="61" spans="3:13" s="99" customFormat="1" ht="15" x14ac:dyDescent="0.25">
      <c r="C61" s="144"/>
      <c r="D61" s="144"/>
      <c r="E61" s="137"/>
      <c r="F61" s="145"/>
      <c r="H61" s="109"/>
      <c r="I61" s="109"/>
      <c r="J61" s="109"/>
      <c r="K61" s="109"/>
      <c r="L61" s="109"/>
      <c r="M61" s="109"/>
    </row>
    <row r="62" spans="3:13" s="99" customFormat="1" ht="15" x14ac:dyDescent="0.25">
      <c r="C62" s="144"/>
      <c r="D62" s="144"/>
      <c r="E62" s="137"/>
      <c r="F62" s="145"/>
      <c r="H62" s="109"/>
      <c r="I62" s="109"/>
      <c r="J62" s="109"/>
      <c r="K62" s="109"/>
      <c r="L62" s="109"/>
      <c r="M62" s="109"/>
    </row>
    <row r="63" spans="3:13" s="99" customFormat="1" ht="15" x14ac:dyDescent="0.25">
      <c r="C63" s="144"/>
      <c r="D63" s="144"/>
      <c r="E63" s="137"/>
      <c r="F63" s="145"/>
      <c r="H63" s="109"/>
      <c r="I63" s="109"/>
      <c r="J63" s="109"/>
      <c r="K63" s="109"/>
      <c r="L63" s="109"/>
      <c r="M63" s="109"/>
    </row>
    <row r="64" spans="3:13" s="99" customFormat="1" ht="15" x14ac:dyDescent="0.25">
      <c r="C64" s="144"/>
      <c r="D64" s="144"/>
      <c r="E64" s="137"/>
      <c r="F64" s="145"/>
      <c r="H64" s="109"/>
      <c r="I64" s="109"/>
      <c r="J64" s="109"/>
      <c r="K64" s="109"/>
      <c r="L64" s="109"/>
      <c r="M64" s="109"/>
    </row>
    <row r="65" spans="3:13" s="99" customFormat="1" ht="15" x14ac:dyDescent="0.25">
      <c r="C65" s="144"/>
      <c r="D65" s="144"/>
      <c r="E65" s="137"/>
      <c r="F65" s="145"/>
      <c r="H65" s="109"/>
      <c r="I65" s="109"/>
      <c r="J65" s="109"/>
      <c r="K65" s="109"/>
      <c r="L65" s="109"/>
      <c r="M65" s="109"/>
    </row>
    <row r="66" spans="3:13" s="99" customFormat="1" ht="15" x14ac:dyDescent="0.25">
      <c r="C66" s="144"/>
      <c r="D66" s="144"/>
      <c r="E66" s="137"/>
      <c r="F66" s="145"/>
      <c r="H66" s="109"/>
      <c r="I66" s="109"/>
      <c r="J66" s="109"/>
      <c r="K66" s="109"/>
      <c r="L66" s="109"/>
      <c r="M66" s="109"/>
    </row>
    <row r="67" spans="3:13" s="99" customFormat="1" ht="15" x14ac:dyDescent="0.25">
      <c r="C67" s="144"/>
      <c r="D67" s="144"/>
      <c r="E67" s="137"/>
      <c r="F67" s="145"/>
      <c r="H67" s="109"/>
      <c r="I67" s="109"/>
      <c r="J67" s="109"/>
      <c r="K67" s="109"/>
      <c r="L67" s="109"/>
      <c r="M67" s="109"/>
    </row>
    <row r="68" spans="3:13" s="99" customFormat="1" ht="15" x14ac:dyDescent="0.25">
      <c r="C68" s="144"/>
      <c r="D68" s="144"/>
      <c r="E68" s="137"/>
      <c r="F68" s="145"/>
      <c r="H68" s="109"/>
      <c r="I68" s="109"/>
      <c r="J68" s="109"/>
      <c r="K68" s="109"/>
      <c r="L68" s="109"/>
      <c r="M68" s="109"/>
    </row>
    <row r="69" spans="3:13" s="99" customFormat="1" ht="15" x14ac:dyDescent="0.25">
      <c r="C69" s="144"/>
      <c r="D69" s="144"/>
      <c r="E69" s="137"/>
      <c r="F69" s="145"/>
      <c r="H69" s="109"/>
      <c r="I69" s="109"/>
      <c r="J69" s="109"/>
      <c r="K69" s="109"/>
      <c r="L69" s="109"/>
      <c r="M69" s="109"/>
    </row>
    <row r="70" spans="3:13" s="99" customFormat="1" ht="15" x14ac:dyDescent="0.25">
      <c r="C70" s="144"/>
      <c r="D70" s="144"/>
      <c r="E70" s="137"/>
      <c r="F70" s="145"/>
      <c r="H70" s="109"/>
      <c r="I70" s="109"/>
      <c r="J70" s="109"/>
      <c r="K70" s="109"/>
      <c r="L70" s="109"/>
      <c r="M70" s="109"/>
    </row>
    <row r="71" spans="3:13" s="99" customFormat="1" ht="15" x14ac:dyDescent="0.25">
      <c r="C71" s="144"/>
      <c r="D71" s="144"/>
      <c r="E71" s="137"/>
      <c r="F71" s="145"/>
      <c r="H71" s="109"/>
      <c r="I71" s="109"/>
      <c r="J71" s="109"/>
      <c r="K71" s="109"/>
      <c r="L71" s="109"/>
      <c r="M71" s="109"/>
    </row>
    <row r="72" spans="3:13" s="99" customFormat="1" ht="15" x14ac:dyDescent="0.25">
      <c r="C72" s="144"/>
      <c r="D72" s="144"/>
      <c r="E72" s="137"/>
      <c r="F72" s="145"/>
      <c r="H72" s="109"/>
      <c r="I72" s="109"/>
      <c r="J72" s="109"/>
      <c r="K72" s="109"/>
      <c r="L72" s="109"/>
      <c r="M72" s="109"/>
    </row>
    <row r="73" spans="3:13" s="99" customFormat="1" ht="15" x14ac:dyDescent="0.25">
      <c r="C73" s="144"/>
      <c r="D73" s="144"/>
      <c r="E73" s="137"/>
      <c r="F73" s="145"/>
      <c r="H73" s="109"/>
      <c r="I73" s="109"/>
      <c r="J73" s="109"/>
      <c r="K73" s="109"/>
      <c r="L73" s="109"/>
      <c r="M73" s="109"/>
    </row>
    <row r="74" spans="3:13" s="99" customFormat="1" ht="15" x14ac:dyDescent="0.25">
      <c r="C74" s="144"/>
      <c r="D74" s="144"/>
      <c r="E74" s="137"/>
      <c r="F74" s="145"/>
      <c r="H74" s="109"/>
      <c r="I74" s="109"/>
      <c r="J74" s="109"/>
      <c r="K74" s="109"/>
      <c r="L74" s="109"/>
      <c r="M74" s="109"/>
    </row>
    <row r="75" spans="3:13" s="99" customFormat="1" ht="15" x14ac:dyDescent="0.25">
      <c r="C75" s="144"/>
      <c r="D75" s="144"/>
      <c r="E75" s="137"/>
      <c r="F75" s="145"/>
      <c r="H75" s="109"/>
      <c r="I75" s="109"/>
      <c r="J75" s="109"/>
      <c r="K75" s="109"/>
      <c r="L75" s="109"/>
      <c r="M75" s="109"/>
    </row>
    <row r="76" spans="3:13" s="99" customFormat="1" ht="15" x14ac:dyDescent="0.25">
      <c r="C76" s="144"/>
      <c r="D76" s="144"/>
      <c r="E76" s="137"/>
      <c r="F76" s="145"/>
      <c r="H76" s="109"/>
      <c r="I76" s="109"/>
      <c r="J76" s="109"/>
      <c r="K76" s="109"/>
      <c r="L76" s="109"/>
      <c r="M76" s="109"/>
    </row>
    <row r="77" spans="3:13" s="99" customFormat="1" ht="15" x14ac:dyDescent="0.25">
      <c r="C77" s="144"/>
      <c r="D77" s="144"/>
      <c r="E77" s="137"/>
      <c r="F77" s="145"/>
      <c r="H77" s="109"/>
      <c r="I77" s="109"/>
      <c r="J77" s="109"/>
      <c r="K77" s="109"/>
      <c r="L77" s="109"/>
      <c r="M77" s="109"/>
    </row>
    <row r="78" spans="3:13" s="99" customFormat="1" ht="15" x14ac:dyDescent="0.25">
      <c r="C78" s="144"/>
      <c r="D78" s="144"/>
      <c r="E78" s="137"/>
      <c r="F78" s="145"/>
      <c r="H78" s="109"/>
      <c r="I78" s="109"/>
      <c r="J78" s="109"/>
      <c r="K78" s="109"/>
      <c r="L78" s="109"/>
      <c r="M78" s="109"/>
    </row>
    <row r="79" spans="3:13" s="99" customFormat="1" ht="15" x14ac:dyDescent="0.25">
      <c r="C79" s="144"/>
      <c r="D79" s="144"/>
      <c r="E79" s="137"/>
      <c r="F79" s="145"/>
      <c r="H79" s="109"/>
      <c r="I79" s="109"/>
      <c r="J79" s="109"/>
      <c r="K79" s="109"/>
      <c r="L79" s="109"/>
      <c r="M79" s="109"/>
    </row>
    <row r="80" spans="3:13" s="99" customFormat="1" ht="15" x14ac:dyDescent="0.25">
      <c r="C80" s="144"/>
      <c r="D80" s="144"/>
      <c r="E80" s="137"/>
      <c r="F80" s="145"/>
      <c r="H80" s="109"/>
      <c r="I80" s="109"/>
      <c r="J80" s="109"/>
      <c r="K80" s="109"/>
      <c r="L80" s="109"/>
      <c r="M80" s="109"/>
    </row>
    <row r="81" spans="3:13" s="99" customFormat="1" ht="15" x14ac:dyDescent="0.25">
      <c r="C81" s="144"/>
      <c r="D81" s="144"/>
      <c r="E81" s="137"/>
      <c r="F81" s="145"/>
      <c r="H81" s="109"/>
      <c r="I81" s="109"/>
      <c r="J81" s="109"/>
      <c r="K81" s="109"/>
      <c r="L81" s="109"/>
      <c r="M81" s="109"/>
    </row>
    <row r="82" spans="3:13" s="99" customFormat="1" ht="15" x14ac:dyDescent="0.25">
      <c r="C82" s="144"/>
      <c r="D82" s="144"/>
      <c r="E82" s="137"/>
      <c r="F82" s="145"/>
      <c r="H82" s="109"/>
      <c r="I82" s="109"/>
      <c r="J82" s="109"/>
      <c r="K82" s="109"/>
      <c r="L82" s="109"/>
      <c r="M82" s="109"/>
    </row>
    <row r="83" spans="3:13" s="99" customFormat="1" ht="15" x14ac:dyDescent="0.25">
      <c r="C83" s="144"/>
      <c r="D83" s="144"/>
      <c r="E83" s="137"/>
      <c r="F83" s="145"/>
      <c r="H83" s="109"/>
      <c r="I83" s="109"/>
      <c r="J83" s="109"/>
      <c r="K83" s="109"/>
      <c r="L83" s="109"/>
      <c r="M83" s="109"/>
    </row>
    <row r="84" spans="3:13" s="99" customFormat="1" ht="15" x14ac:dyDescent="0.25">
      <c r="C84" s="144"/>
      <c r="D84" s="144"/>
      <c r="E84" s="137"/>
      <c r="F84" s="145"/>
      <c r="H84" s="109"/>
      <c r="I84" s="109"/>
      <c r="J84" s="109"/>
      <c r="K84" s="109"/>
      <c r="L84" s="109"/>
      <c r="M84" s="109"/>
    </row>
    <row r="85" spans="3:13" s="99" customFormat="1" ht="15" x14ac:dyDescent="0.25">
      <c r="C85" s="144"/>
      <c r="D85" s="144"/>
      <c r="E85" s="137"/>
      <c r="F85" s="145"/>
      <c r="H85" s="109"/>
      <c r="I85" s="109"/>
      <c r="J85" s="109"/>
      <c r="K85" s="109"/>
      <c r="L85" s="109"/>
      <c r="M85" s="109"/>
    </row>
    <row r="86" spans="3:13" s="99" customFormat="1" ht="15" x14ac:dyDescent="0.25">
      <c r="C86" s="144"/>
      <c r="D86" s="144"/>
      <c r="E86" s="137"/>
      <c r="F86" s="145"/>
      <c r="H86" s="109"/>
      <c r="I86" s="109"/>
      <c r="J86" s="109"/>
      <c r="K86" s="109"/>
      <c r="L86" s="109"/>
      <c r="M86" s="109"/>
    </row>
    <row r="87" spans="3:13" s="99" customFormat="1" ht="15" x14ac:dyDescent="0.25">
      <c r="C87" s="144"/>
      <c r="D87" s="144"/>
      <c r="E87" s="137"/>
      <c r="F87" s="145"/>
      <c r="H87" s="109"/>
      <c r="I87" s="109"/>
      <c r="J87" s="109"/>
      <c r="K87" s="109"/>
      <c r="L87" s="109"/>
      <c r="M87" s="109"/>
    </row>
    <row r="88" spans="3:13" s="99" customFormat="1" ht="15" x14ac:dyDescent="0.25">
      <c r="C88" s="144"/>
      <c r="D88" s="144"/>
      <c r="E88" s="137"/>
      <c r="F88" s="145"/>
      <c r="H88" s="109"/>
      <c r="I88" s="109"/>
      <c r="J88" s="109"/>
      <c r="K88" s="109"/>
      <c r="L88" s="109"/>
      <c r="M88" s="109"/>
    </row>
    <row r="89" spans="3:13" s="99" customFormat="1" ht="15" x14ac:dyDescent="0.25">
      <c r="C89" s="144"/>
      <c r="D89" s="144"/>
      <c r="E89" s="137"/>
      <c r="F89" s="145"/>
      <c r="H89" s="109"/>
      <c r="I89" s="109"/>
      <c r="J89" s="109"/>
      <c r="K89" s="109"/>
      <c r="L89" s="109"/>
      <c r="M89" s="109"/>
    </row>
    <row r="90" spans="3:13" s="99" customFormat="1" ht="15" x14ac:dyDescent="0.25">
      <c r="C90" s="144"/>
      <c r="D90" s="144"/>
      <c r="E90" s="137"/>
      <c r="F90" s="145"/>
      <c r="H90" s="109"/>
      <c r="I90" s="109"/>
      <c r="J90" s="109"/>
      <c r="K90" s="109"/>
      <c r="L90" s="109"/>
      <c r="M90" s="109"/>
    </row>
    <row r="91" spans="3:13" s="99" customFormat="1" ht="15" x14ac:dyDescent="0.25">
      <c r="C91" s="144"/>
      <c r="D91" s="144"/>
      <c r="E91" s="137"/>
      <c r="F91" s="145"/>
      <c r="H91" s="109"/>
      <c r="I91" s="109"/>
      <c r="J91" s="109"/>
      <c r="K91" s="109"/>
      <c r="L91" s="109"/>
      <c r="M91" s="109"/>
    </row>
    <row r="92" spans="3:13" s="99" customFormat="1" ht="15" x14ac:dyDescent="0.25">
      <c r="C92" s="144"/>
      <c r="D92" s="144"/>
      <c r="E92" s="137"/>
      <c r="F92" s="145"/>
      <c r="H92" s="109"/>
      <c r="I92" s="109"/>
      <c r="J92" s="109"/>
      <c r="K92" s="109"/>
      <c r="L92" s="109"/>
      <c r="M92" s="109"/>
    </row>
    <row r="93" spans="3:13" s="99" customFormat="1" ht="15" x14ac:dyDescent="0.25">
      <c r="C93" s="144"/>
      <c r="D93" s="144"/>
      <c r="E93" s="137"/>
      <c r="F93" s="145"/>
      <c r="H93" s="109"/>
      <c r="I93" s="109"/>
      <c r="J93" s="109"/>
      <c r="K93" s="109"/>
      <c r="L93" s="109"/>
      <c r="M93" s="109"/>
    </row>
    <row r="94" spans="3:13" s="99" customFormat="1" ht="15" x14ac:dyDescent="0.25">
      <c r="C94" s="144"/>
      <c r="D94" s="144"/>
      <c r="E94" s="137"/>
      <c r="F94" s="145"/>
      <c r="H94" s="109"/>
      <c r="I94" s="109"/>
      <c r="J94" s="109"/>
      <c r="K94" s="109"/>
      <c r="L94" s="109"/>
      <c r="M94" s="109"/>
    </row>
    <row r="95" spans="3:13" s="99" customFormat="1" ht="15" x14ac:dyDescent="0.25">
      <c r="C95" s="144"/>
      <c r="D95" s="144"/>
      <c r="E95" s="137"/>
      <c r="F95" s="145"/>
      <c r="H95" s="109"/>
      <c r="I95" s="109"/>
      <c r="J95" s="109"/>
      <c r="K95" s="109"/>
      <c r="L95" s="109"/>
      <c r="M95" s="109"/>
    </row>
    <row r="96" spans="3:13" s="99" customFormat="1" ht="15" x14ac:dyDescent="0.25">
      <c r="C96" s="144"/>
      <c r="D96" s="144"/>
      <c r="E96" s="137"/>
      <c r="F96" s="145"/>
      <c r="H96" s="109"/>
      <c r="I96" s="109"/>
      <c r="J96" s="109"/>
      <c r="K96" s="109"/>
      <c r="L96" s="109"/>
      <c r="M96" s="109"/>
    </row>
    <row r="97" spans="3:13" s="99" customFormat="1" ht="15" x14ac:dyDescent="0.25">
      <c r="C97" s="144"/>
      <c r="D97" s="144"/>
      <c r="E97" s="137"/>
      <c r="F97" s="145"/>
      <c r="H97" s="109"/>
      <c r="I97" s="109"/>
      <c r="J97" s="109"/>
      <c r="K97" s="109"/>
      <c r="L97" s="109"/>
      <c r="M97" s="109"/>
    </row>
    <row r="98" spans="3:13" s="99" customFormat="1" ht="15" x14ac:dyDescent="0.25">
      <c r="C98" s="144"/>
      <c r="D98" s="144"/>
      <c r="E98" s="137"/>
      <c r="F98" s="145"/>
      <c r="H98" s="109"/>
      <c r="I98" s="109"/>
      <c r="J98" s="109"/>
      <c r="K98" s="109"/>
      <c r="L98" s="109"/>
      <c r="M98" s="109"/>
    </row>
    <row r="99" spans="3:13" s="99" customFormat="1" ht="15" x14ac:dyDescent="0.25">
      <c r="C99" s="144"/>
      <c r="D99" s="144"/>
      <c r="E99" s="137"/>
      <c r="F99" s="145"/>
      <c r="H99" s="109"/>
      <c r="I99" s="109"/>
      <c r="J99" s="109"/>
      <c r="K99" s="109"/>
      <c r="L99" s="109"/>
      <c r="M99" s="109"/>
    </row>
    <row r="100" spans="3:13" s="99" customFormat="1" ht="15" x14ac:dyDescent="0.25">
      <c r="C100" s="144"/>
      <c r="D100" s="144"/>
      <c r="E100" s="137"/>
      <c r="F100" s="145"/>
      <c r="H100" s="109"/>
      <c r="I100" s="109"/>
      <c r="J100" s="109"/>
      <c r="K100" s="109"/>
      <c r="L100" s="109"/>
      <c r="M100" s="109"/>
    </row>
    <row r="101" spans="3:13" s="99" customFormat="1" ht="15" x14ac:dyDescent="0.25">
      <c r="C101" s="144"/>
      <c r="D101" s="144"/>
      <c r="E101" s="137"/>
      <c r="F101" s="145"/>
      <c r="H101" s="109"/>
      <c r="I101" s="109"/>
      <c r="J101" s="109"/>
      <c r="K101" s="109"/>
      <c r="L101" s="109"/>
      <c r="M101" s="109"/>
    </row>
    <row r="102" spans="3:13" s="81" customFormat="1" x14ac:dyDescent="0.2">
      <c r="C102" s="102"/>
      <c r="D102" s="102"/>
      <c r="E102" s="96"/>
      <c r="F102" s="103"/>
      <c r="H102" s="83"/>
      <c r="I102" s="83"/>
      <c r="J102" s="83"/>
      <c r="K102" s="83"/>
      <c r="L102" s="83"/>
      <c r="M102" s="83"/>
    </row>
    <row r="103" spans="3:13" s="81" customFormat="1" x14ac:dyDescent="0.2">
      <c r="C103" s="102"/>
      <c r="D103" s="102"/>
      <c r="E103" s="96"/>
      <c r="F103" s="103"/>
      <c r="H103" s="83"/>
      <c r="I103" s="83"/>
      <c r="J103" s="83"/>
      <c r="K103" s="83"/>
      <c r="L103" s="83"/>
      <c r="M103" s="83"/>
    </row>
    <row r="104" spans="3:13" s="81" customFormat="1" x14ac:dyDescent="0.2">
      <c r="C104" s="102"/>
      <c r="D104" s="102"/>
      <c r="E104" s="96"/>
      <c r="F104" s="103"/>
      <c r="H104" s="83"/>
      <c r="I104" s="83"/>
      <c r="J104" s="83"/>
      <c r="K104" s="83"/>
      <c r="L104" s="83"/>
      <c r="M104" s="83"/>
    </row>
    <row r="105" spans="3:13" s="81" customFormat="1" x14ac:dyDescent="0.2">
      <c r="C105" s="102"/>
      <c r="D105" s="102"/>
      <c r="E105" s="96"/>
      <c r="F105" s="103"/>
      <c r="H105" s="83"/>
      <c r="I105" s="83"/>
      <c r="J105" s="83"/>
      <c r="K105" s="83"/>
      <c r="L105" s="83"/>
      <c r="M105" s="83"/>
    </row>
    <row r="106" spans="3:13" s="81" customFormat="1" x14ac:dyDescent="0.2">
      <c r="C106" s="102"/>
      <c r="D106" s="102"/>
      <c r="E106" s="96"/>
      <c r="F106" s="103"/>
      <c r="H106" s="83"/>
      <c r="I106" s="83"/>
      <c r="J106" s="83"/>
      <c r="K106" s="83"/>
      <c r="L106" s="83"/>
      <c r="M106" s="83"/>
    </row>
    <row r="107" spans="3:13" s="81" customFormat="1" x14ac:dyDescent="0.2">
      <c r="C107" s="102"/>
      <c r="D107" s="102"/>
      <c r="E107" s="96"/>
      <c r="F107" s="103"/>
      <c r="H107" s="83"/>
      <c r="I107" s="83"/>
      <c r="J107" s="83"/>
      <c r="K107" s="83"/>
      <c r="L107" s="83"/>
      <c r="M107" s="83"/>
    </row>
    <row r="108" spans="3:13" s="81" customFormat="1" x14ac:dyDescent="0.2">
      <c r="C108" s="102"/>
      <c r="D108" s="102"/>
      <c r="E108" s="96"/>
      <c r="F108" s="103"/>
      <c r="H108" s="83"/>
      <c r="I108" s="83"/>
      <c r="J108" s="83"/>
      <c r="K108" s="83"/>
      <c r="L108" s="83"/>
      <c r="M108" s="83"/>
    </row>
    <row r="109" spans="3:13" s="81" customFormat="1" x14ac:dyDescent="0.2">
      <c r="C109" s="102"/>
      <c r="D109" s="102"/>
      <c r="E109" s="96"/>
      <c r="F109" s="103"/>
      <c r="H109" s="83"/>
      <c r="I109" s="83"/>
      <c r="J109" s="83"/>
      <c r="K109" s="83"/>
      <c r="L109" s="83"/>
      <c r="M109" s="83"/>
    </row>
    <row r="110" spans="3:13" s="81" customFormat="1" x14ac:dyDescent="0.2">
      <c r="C110" s="102"/>
      <c r="D110" s="102"/>
      <c r="E110" s="96"/>
      <c r="F110" s="103"/>
      <c r="H110" s="83"/>
      <c r="I110" s="83"/>
      <c r="J110" s="83"/>
      <c r="K110" s="83"/>
      <c r="L110" s="83"/>
      <c r="M110" s="83"/>
    </row>
    <row r="111" spans="3:13" s="81" customFormat="1" x14ac:dyDescent="0.2">
      <c r="C111" s="102"/>
      <c r="D111" s="102"/>
      <c r="E111" s="96"/>
      <c r="F111" s="103"/>
      <c r="H111" s="83"/>
      <c r="I111" s="83"/>
      <c r="J111" s="83"/>
      <c r="K111" s="83"/>
      <c r="L111" s="83"/>
      <c r="M111" s="83"/>
    </row>
    <row r="112" spans="3:13" s="81" customFormat="1" x14ac:dyDescent="0.2">
      <c r="C112" s="102"/>
      <c r="D112" s="102"/>
      <c r="E112" s="96"/>
      <c r="F112" s="103"/>
      <c r="H112" s="83"/>
      <c r="I112" s="83"/>
      <c r="J112" s="83"/>
      <c r="K112" s="83"/>
      <c r="L112" s="83"/>
      <c r="M112" s="83"/>
    </row>
    <row r="113" spans="3:13" s="81" customFormat="1" x14ac:dyDescent="0.2">
      <c r="C113" s="102"/>
      <c r="D113" s="102"/>
      <c r="E113" s="96"/>
      <c r="F113" s="103"/>
      <c r="H113" s="83"/>
      <c r="I113" s="83"/>
      <c r="J113" s="83"/>
      <c r="K113" s="83"/>
      <c r="L113" s="83"/>
      <c r="M113" s="83"/>
    </row>
    <row r="114" spans="3:13" s="81" customFormat="1" x14ac:dyDescent="0.2">
      <c r="C114" s="102"/>
      <c r="D114" s="102"/>
      <c r="E114" s="96"/>
      <c r="F114" s="103"/>
      <c r="H114" s="83"/>
      <c r="I114" s="83"/>
      <c r="J114" s="83"/>
      <c r="K114" s="83"/>
      <c r="L114" s="83"/>
      <c r="M114" s="83"/>
    </row>
    <row r="115" spans="3:13" s="81" customFormat="1" x14ac:dyDescent="0.2">
      <c r="C115" s="102"/>
      <c r="D115" s="102"/>
      <c r="E115" s="96"/>
      <c r="F115" s="103"/>
      <c r="H115" s="83"/>
      <c r="I115" s="83"/>
      <c r="J115" s="83"/>
      <c r="K115" s="83"/>
      <c r="L115" s="83"/>
      <c r="M115" s="83"/>
    </row>
    <row r="116" spans="3:13" s="81" customFormat="1" x14ac:dyDescent="0.2">
      <c r="C116" s="102"/>
      <c r="D116" s="102"/>
      <c r="E116" s="96"/>
      <c r="F116" s="103"/>
      <c r="H116" s="83"/>
      <c r="I116" s="83"/>
      <c r="J116" s="83"/>
      <c r="K116" s="83"/>
      <c r="L116" s="83"/>
      <c r="M116" s="83"/>
    </row>
    <row r="117" spans="3:13" s="81" customFormat="1" x14ac:dyDescent="0.2">
      <c r="C117" s="102"/>
      <c r="D117" s="102"/>
      <c r="E117" s="96"/>
      <c r="F117" s="103"/>
      <c r="H117" s="83"/>
      <c r="I117" s="83"/>
      <c r="J117" s="83"/>
      <c r="K117" s="83"/>
      <c r="L117" s="83"/>
      <c r="M117" s="83"/>
    </row>
    <row r="118" spans="3:13" s="81" customFormat="1" x14ac:dyDescent="0.2">
      <c r="C118" s="102"/>
      <c r="D118" s="102"/>
      <c r="E118" s="96"/>
      <c r="F118" s="103"/>
      <c r="H118" s="83"/>
      <c r="I118" s="83"/>
      <c r="J118" s="83"/>
      <c r="K118" s="83"/>
      <c r="L118" s="83"/>
      <c r="M118" s="83"/>
    </row>
    <row r="119" spans="3:13" s="81" customFormat="1" x14ac:dyDescent="0.2">
      <c r="C119" s="102"/>
      <c r="D119" s="102"/>
      <c r="E119" s="96"/>
      <c r="F119" s="103"/>
      <c r="H119" s="83"/>
      <c r="I119" s="83"/>
      <c r="J119" s="83"/>
      <c r="K119" s="83"/>
      <c r="L119" s="83"/>
      <c r="M119" s="83"/>
    </row>
    <row r="120" spans="3:13" s="81" customFormat="1" x14ac:dyDescent="0.2">
      <c r="C120" s="102"/>
      <c r="D120" s="102"/>
      <c r="E120" s="96"/>
      <c r="F120" s="103"/>
      <c r="H120" s="83"/>
      <c r="I120" s="83"/>
      <c r="J120" s="83"/>
      <c r="K120" s="83"/>
      <c r="L120" s="83"/>
      <c r="M120" s="83"/>
    </row>
    <row r="121" spans="3:13" s="81" customFormat="1" x14ac:dyDescent="0.2">
      <c r="C121" s="102"/>
      <c r="D121" s="102"/>
      <c r="E121" s="96"/>
      <c r="F121" s="103"/>
      <c r="H121" s="83"/>
      <c r="I121" s="83"/>
      <c r="J121" s="83"/>
      <c r="K121" s="83"/>
      <c r="L121" s="83"/>
      <c r="M121" s="83"/>
    </row>
    <row r="122" spans="3:13" s="81" customFormat="1" x14ac:dyDescent="0.2">
      <c r="C122" s="102"/>
      <c r="D122" s="102"/>
      <c r="E122" s="96"/>
      <c r="F122" s="103"/>
      <c r="H122" s="83"/>
      <c r="I122" s="83"/>
      <c r="J122" s="83"/>
      <c r="K122" s="83"/>
      <c r="L122" s="83"/>
      <c r="M122" s="83"/>
    </row>
    <row r="123" spans="3:13" s="81" customFormat="1" x14ac:dyDescent="0.2">
      <c r="C123" s="102"/>
      <c r="D123" s="102"/>
      <c r="E123" s="96"/>
      <c r="F123" s="103"/>
      <c r="H123" s="83"/>
      <c r="I123" s="83"/>
      <c r="J123" s="83"/>
      <c r="K123" s="83"/>
      <c r="L123" s="83"/>
      <c r="M123" s="83"/>
    </row>
    <row r="124" spans="3:13" s="81" customFormat="1" x14ac:dyDescent="0.2">
      <c r="C124" s="102"/>
      <c r="D124" s="102"/>
      <c r="E124" s="96"/>
      <c r="F124" s="103"/>
      <c r="H124" s="83"/>
      <c r="I124" s="83"/>
      <c r="J124" s="83"/>
      <c r="K124" s="83"/>
      <c r="L124" s="83"/>
      <c r="M124" s="83"/>
    </row>
    <row r="125" spans="3:13" s="81" customFormat="1" x14ac:dyDescent="0.2">
      <c r="C125" s="102"/>
      <c r="D125" s="102"/>
      <c r="E125" s="96"/>
      <c r="F125" s="103"/>
      <c r="H125" s="83"/>
      <c r="I125" s="83"/>
      <c r="J125" s="83"/>
      <c r="K125" s="83"/>
      <c r="L125" s="83"/>
      <c r="M125" s="83"/>
    </row>
    <row r="126" spans="3:13" s="81" customFormat="1" x14ac:dyDescent="0.2">
      <c r="C126" s="102"/>
      <c r="D126" s="102"/>
      <c r="E126" s="96"/>
      <c r="F126" s="103"/>
      <c r="H126" s="83"/>
      <c r="I126" s="83"/>
      <c r="J126" s="83"/>
      <c r="K126" s="83"/>
      <c r="L126" s="83"/>
      <c r="M126" s="83"/>
    </row>
    <row r="127" spans="3:13" s="81" customFormat="1" x14ac:dyDescent="0.2">
      <c r="C127" s="102"/>
      <c r="D127" s="102"/>
      <c r="E127" s="96"/>
      <c r="F127" s="103"/>
      <c r="H127" s="83"/>
      <c r="I127" s="83"/>
      <c r="J127" s="83"/>
      <c r="K127" s="83"/>
      <c r="L127" s="83"/>
      <c r="M127" s="83"/>
    </row>
    <row r="128" spans="3:13" s="81" customFormat="1" x14ac:dyDescent="0.2">
      <c r="C128" s="102"/>
      <c r="D128" s="102"/>
      <c r="E128" s="96"/>
      <c r="F128" s="103"/>
      <c r="H128" s="83"/>
      <c r="I128" s="83"/>
      <c r="J128" s="83"/>
      <c r="K128" s="83"/>
      <c r="L128" s="83"/>
      <c r="M128" s="83"/>
    </row>
    <row r="129" spans="3:13" s="81" customFormat="1" x14ac:dyDescent="0.2">
      <c r="C129" s="102"/>
      <c r="D129" s="102"/>
      <c r="E129" s="96"/>
      <c r="F129" s="103"/>
      <c r="H129" s="83"/>
      <c r="I129" s="83"/>
      <c r="J129" s="83"/>
      <c r="K129" s="83"/>
      <c r="L129" s="83"/>
      <c r="M129" s="83"/>
    </row>
    <row r="130" spans="3:13" s="81" customFormat="1" x14ac:dyDescent="0.2">
      <c r="C130" s="102"/>
      <c r="D130" s="102"/>
      <c r="E130" s="96"/>
      <c r="F130" s="103"/>
      <c r="H130" s="83"/>
      <c r="I130" s="83"/>
      <c r="J130" s="83"/>
      <c r="K130" s="83"/>
      <c r="L130" s="83"/>
      <c r="M130" s="83"/>
    </row>
    <row r="131" spans="3:13" s="81" customFormat="1" x14ac:dyDescent="0.2">
      <c r="C131" s="102"/>
      <c r="D131" s="102"/>
      <c r="E131" s="96"/>
      <c r="F131" s="103"/>
      <c r="H131" s="83"/>
      <c r="I131" s="83"/>
      <c r="J131" s="83"/>
      <c r="K131" s="83"/>
      <c r="L131" s="83"/>
      <c r="M131" s="83"/>
    </row>
    <row r="132" spans="3:13" s="81" customFormat="1" x14ac:dyDescent="0.2">
      <c r="C132" s="102"/>
      <c r="D132" s="102"/>
      <c r="E132" s="96"/>
      <c r="F132" s="103"/>
      <c r="H132" s="83"/>
      <c r="I132" s="83"/>
      <c r="J132" s="83"/>
      <c r="K132" s="83"/>
      <c r="L132" s="83"/>
      <c r="M132" s="83"/>
    </row>
    <row r="133" spans="3:13" s="81" customFormat="1" x14ac:dyDescent="0.2">
      <c r="C133" s="102"/>
      <c r="D133" s="102"/>
      <c r="E133" s="96"/>
      <c r="F133" s="103"/>
      <c r="H133" s="83"/>
      <c r="I133" s="83"/>
      <c r="J133" s="83"/>
      <c r="K133" s="83"/>
      <c r="L133" s="83"/>
      <c r="M133" s="83"/>
    </row>
    <row r="134" spans="3:13" s="81" customFormat="1" x14ac:dyDescent="0.2">
      <c r="C134" s="102"/>
      <c r="D134" s="102"/>
      <c r="E134" s="96"/>
      <c r="F134" s="103"/>
      <c r="H134" s="83"/>
      <c r="I134" s="83"/>
      <c r="J134" s="83"/>
      <c r="K134" s="83"/>
      <c r="L134" s="83"/>
      <c r="M134" s="83"/>
    </row>
    <row r="135" spans="3:13" s="81" customFormat="1" x14ac:dyDescent="0.2">
      <c r="C135" s="102"/>
      <c r="D135" s="102"/>
      <c r="E135" s="96"/>
      <c r="F135" s="103"/>
      <c r="H135" s="83"/>
      <c r="I135" s="83"/>
      <c r="J135" s="83"/>
      <c r="K135" s="83"/>
      <c r="L135" s="83"/>
      <c r="M135" s="83"/>
    </row>
    <row r="136" spans="3:13" s="81" customFormat="1" x14ac:dyDescent="0.2">
      <c r="C136" s="102"/>
      <c r="D136" s="102"/>
      <c r="E136" s="96"/>
      <c r="F136" s="103"/>
      <c r="H136" s="83"/>
      <c r="I136" s="83"/>
      <c r="J136" s="83"/>
      <c r="K136" s="83"/>
      <c r="L136" s="83"/>
      <c r="M136" s="83"/>
    </row>
  </sheetData>
  <mergeCells count="2">
    <mergeCell ref="A1:G1"/>
    <mergeCell ref="A28:G29"/>
  </mergeCells>
  <pageMargins left="0.7" right="0.7" top="0.75" bottom="0.75" header="0.3" footer="0.3"/>
  <pageSetup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heetViews>
  <sheetFormatPr defaultColWidth="9" defaultRowHeight="12.75" x14ac:dyDescent="0.2"/>
  <cols>
    <col min="1" max="1" width="9" style="5"/>
    <col min="2" max="2" width="23.875" style="5" customWidth="1"/>
    <col min="3" max="3" width="15.75" style="5" customWidth="1"/>
    <col min="4" max="4" width="15" style="5" customWidth="1"/>
    <col min="5" max="5" width="16.375" style="5" customWidth="1"/>
    <col min="6" max="6" width="14.625" style="5" bestFit="1" customWidth="1"/>
    <col min="7" max="7" width="13.5" style="5" customWidth="1"/>
    <col min="8" max="8" width="13.625" style="5" customWidth="1"/>
    <col min="9" max="9" width="15.875" style="5" bestFit="1" customWidth="1"/>
    <col min="10" max="10" width="14.5" style="5" bestFit="1" customWidth="1"/>
    <col min="11" max="11" width="14.125" style="5" bestFit="1" customWidth="1"/>
    <col min="12" max="12" width="14.125" style="5" customWidth="1"/>
    <col min="13" max="13" width="17.375" style="5" customWidth="1"/>
    <col min="14" max="14" width="13" style="5" bestFit="1" customWidth="1"/>
    <col min="15" max="15" width="12" style="5" bestFit="1" customWidth="1"/>
    <col min="16" max="16384" width="9" style="5"/>
  </cols>
  <sheetData>
    <row r="1" spans="1:11" s="192" customFormat="1" ht="18.75" x14ac:dyDescent="0.3">
      <c r="A1" s="84" t="s">
        <v>359</v>
      </c>
      <c r="C1" s="225"/>
      <c r="D1" s="225"/>
      <c r="E1" s="225"/>
      <c r="F1" s="225"/>
      <c r="G1" s="226"/>
      <c r="H1" s="226"/>
      <c r="I1" s="226"/>
    </row>
    <row r="2" spans="1:11" s="1" customFormat="1" ht="18" customHeight="1" thickBot="1" x14ac:dyDescent="0.25">
      <c r="B2" s="278"/>
      <c r="C2" s="521"/>
      <c r="D2" s="521"/>
      <c r="E2" s="524"/>
      <c r="F2" s="278"/>
      <c r="G2" s="522"/>
      <c r="H2" s="522"/>
      <c r="I2" s="523"/>
    </row>
    <row r="3" spans="1:11" s="115" customFormat="1" ht="14.25" customHeight="1" thickBot="1" x14ac:dyDescent="0.3">
      <c r="B3" s="420"/>
      <c r="C3" s="660" t="s">
        <v>339</v>
      </c>
      <c r="D3" s="661"/>
      <c r="E3" s="661"/>
      <c r="F3" s="662"/>
    </row>
    <row r="4" spans="1:11" s="116" customFormat="1" ht="30.75" thickBot="1" x14ac:dyDescent="0.3">
      <c r="B4" s="421"/>
      <c r="C4" s="405" t="s">
        <v>224</v>
      </c>
      <c r="D4" s="406" t="s">
        <v>0</v>
      </c>
      <c r="E4" s="517" t="s">
        <v>226</v>
      </c>
      <c r="F4" s="553" t="s">
        <v>1</v>
      </c>
    </row>
    <row r="5" spans="1:11" s="99" customFormat="1" ht="15" x14ac:dyDescent="0.25">
      <c r="A5" s="657" t="s">
        <v>2</v>
      </c>
      <c r="B5" s="554" t="s">
        <v>3</v>
      </c>
      <c r="C5" s="423">
        <v>114605</v>
      </c>
      <c r="D5" s="423">
        <v>14635</v>
      </c>
      <c r="E5" s="423">
        <v>1052</v>
      </c>
      <c r="F5" s="423">
        <v>130292</v>
      </c>
    </row>
    <row r="6" spans="1:11" s="99" customFormat="1" ht="15" x14ac:dyDescent="0.25">
      <c r="A6" s="658"/>
      <c r="B6" s="555" t="s">
        <v>4</v>
      </c>
      <c r="C6" s="47">
        <v>924536275.528</v>
      </c>
      <c r="D6" s="47">
        <v>262372579.646</v>
      </c>
      <c r="E6" s="47">
        <v>15602681.17</v>
      </c>
      <c r="F6" s="47">
        <v>1202511536.3440001</v>
      </c>
    </row>
    <row r="7" spans="1:11" s="99" customFormat="1" ht="18.75" customHeight="1" thickBot="1" x14ac:dyDescent="0.3">
      <c r="A7" s="659"/>
      <c r="B7" s="556" t="s">
        <v>5</v>
      </c>
      <c r="C7" s="49">
        <v>8046469513.4790096</v>
      </c>
      <c r="D7" s="49">
        <v>7477447744.4130001</v>
      </c>
      <c r="E7" s="49">
        <v>113154142.491</v>
      </c>
      <c r="F7" s="49">
        <v>15637071400.382999</v>
      </c>
    </row>
    <row r="8" spans="1:11" s="99" customFormat="1" ht="15" x14ac:dyDescent="0.25">
      <c r="A8" s="653" t="s">
        <v>6</v>
      </c>
      <c r="B8" s="557" t="s">
        <v>3</v>
      </c>
      <c r="C8" s="51">
        <v>188330</v>
      </c>
      <c r="D8" s="51">
        <v>2621</v>
      </c>
      <c r="E8" s="51">
        <v>452</v>
      </c>
      <c r="F8" s="51">
        <v>191403</v>
      </c>
    </row>
    <row r="9" spans="1:11" s="99" customFormat="1" ht="15.75" thickBot="1" x14ac:dyDescent="0.3">
      <c r="A9" s="654"/>
      <c r="B9" s="549" t="s">
        <v>5</v>
      </c>
      <c r="C9" s="49">
        <v>2329732453.6090498</v>
      </c>
      <c r="D9" s="49">
        <v>61258186.504000001</v>
      </c>
      <c r="E9" s="49">
        <v>776543.49199999997</v>
      </c>
      <c r="F9" s="49">
        <v>2391767183.6050501</v>
      </c>
    </row>
    <row r="10" spans="1:11" s="99" customFormat="1" ht="15" x14ac:dyDescent="0.25">
      <c r="A10" s="653" t="s">
        <v>7</v>
      </c>
      <c r="B10" s="557" t="s">
        <v>8</v>
      </c>
      <c r="C10" s="51">
        <v>3834936.7480000001</v>
      </c>
      <c r="D10" s="51">
        <v>129226.261</v>
      </c>
      <c r="E10" s="51">
        <v>5684202.335</v>
      </c>
      <c r="F10" s="51">
        <v>9648365.3440000005</v>
      </c>
    </row>
    <row r="11" spans="1:11" s="99" customFormat="1" ht="15.75" thickBot="1" x14ac:dyDescent="0.3">
      <c r="A11" s="654"/>
      <c r="B11" s="549" t="s">
        <v>5</v>
      </c>
      <c r="C11" s="49">
        <v>137186030.09799999</v>
      </c>
      <c r="D11" s="49">
        <v>48687822.153999999</v>
      </c>
      <c r="E11" s="49">
        <v>487487.27</v>
      </c>
      <c r="F11" s="49">
        <v>186361339.52200001</v>
      </c>
    </row>
    <row r="12" spans="1:11" s="99" customFormat="1" ht="30.75" thickBot="1" x14ac:dyDescent="0.3">
      <c r="A12" s="123" t="s">
        <v>96</v>
      </c>
      <c r="B12" s="124" t="s">
        <v>9</v>
      </c>
      <c r="C12" s="60">
        <v>10513387997.1856</v>
      </c>
      <c r="D12" s="60">
        <v>7587393753.0710096</v>
      </c>
      <c r="E12" s="60">
        <v>114418173.25300001</v>
      </c>
      <c r="F12" s="60">
        <v>18215199923.509602</v>
      </c>
    </row>
    <row r="13" spans="1:11" s="1" customFormat="1" ht="14.25" x14ac:dyDescent="0.2"/>
    <row r="14" spans="1:11" s="1" customFormat="1" ht="15" x14ac:dyDescent="0.25">
      <c r="A14" s="109" t="s">
        <v>324</v>
      </c>
    </row>
    <row r="15" spans="1:11" s="146" customFormat="1" ht="15" x14ac:dyDescent="0.25">
      <c r="A15" s="147" t="s">
        <v>434</v>
      </c>
      <c r="B15" s="227"/>
      <c r="C15" s="227"/>
      <c r="D15" s="227"/>
      <c r="E15" s="227"/>
      <c r="F15" s="227"/>
      <c r="K15" s="239"/>
    </row>
    <row r="16" spans="1:11" s="146" customFormat="1" ht="15" x14ac:dyDescent="0.25">
      <c r="A16" s="230" t="s">
        <v>228</v>
      </c>
      <c r="B16" s="227"/>
      <c r="C16" s="227"/>
      <c r="D16" s="227"/>
      <c r="E16" s="227"/>
      <c r="F16" s="227"/>
    </row>
    <row r="17" spans="1:11" s="146" customFormat="1" ht="16.5" customHeight="1" x14ac:dyDescent="0.25">
      <c r="A17" s="655" t="s">
        <v>227</v>
      </c>
      <c r="B17" s="655"/>
      <c r="C17" s="655"/>
      <c r="D17" s="655"/>
      <c r="E17" s="655"/>
      <c r="F17" s="655"/>
      <c r="G17" s="656"/>
      <c r="H17" s="656"/>
      <c r="I17" s="656"/>
      <c r="J17" s="656"/>
      <c r="K17" s="656"/>
    </row>
    <row r="18" spans="1:11" s="146" customFormat="1" ht="15" x14ac:dyDescent="0.25">
      <c r="A18" s="146" t="s">
        <v>142</v>
      </c>
    </row>
    <row r="19" spans="1:11" s="99" customFormat="1" ht="15" x14ac:dyDescent="0.25">
      <c r="G19" s="129"/>
      <c r="H19" s="129"/>
    </row>
    <row r="20" spans="1:11" s="99" customFormat="1" ht="15" x14ac:dyDescent="0.25">
      <c r="G20" s="129"/>
      <c r="H20" s="129"/>
    </row>
    <row r="21" spans="1:11" s="99" customFormat="1" ht="15" x14ac:dyDescent="0.25"/>
    <row r="22" spans="1:11" s="99" customFormat="1" ht="15" x14ac:dyDescent="0.25"/>
    <row r="23" spans="1:11" s="1" customFormat="1" ht="14.25" x14ac:dyDescent="0.2"/>
    <row r="24" spans="1:11" s="1" customFormat="1" ht="14.25" x14ac:dyDescent="0.2"/>
    <row r="25" spans="1:11" s="1" customFormat="1" ht="14.25" x14ac:dyDescent="0.2"/>
    <row r="26" spans="1:11" s="1" customFormat="1" ht="14.25" x14ac:dyDescent="0.2"/>
  </sheetData>
  <mergeCells count="5">
    <mergeCell ref="C3:F3"/>
    <mergeCell ref="A5:A7"/>
    <mergeCell ref="A8:A9"/>
    <mergeCell ref="A10:A11"/>
    <mergeCell ref="A17:K1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workbookViewId="0"/>
  </sheetViews>
  <sheetFormatPr defaultRowHeight="14.25" x14ac:dyDescent="0.2"/>
  <cols>
    <col min="18" max="18" width="11.875" bestFit="1" customWidth="1"/>
    <col min="24" max="24" width="11.875" bestFit="1" customWidth="1"/>
  </cols>
  <sheetData>
    <row r="1" spans="1:28" ht="18.75" x14ac:dyDescent="0.2">
      <c r="A1" s="84" t="s">
        <v>427</v>
      </c>
    </row>
    <row r="2" spans="1:28" ht="15.75" thickBot="1" x14ac:dyDescent="0.3">
      <c r="B2" s="101"/>
    </row>
    <row r="3" spans="1:28" s="101" customFormat="1" ht="15.75" thickBot="1" x14ac:dyDescent="0.3">
      <c r="C3" s="705" t="s">
        <v>404</v>
      </c>
      <c r="D3" s="707"/>
      <c r="E3" s="705" t="s">
        <v>405</v>
      </c>
      <c r="F3" s="707"/>
      <c r="G3" s="705" t="s">
        <v>406</v>
      </c>
      <c r="H3" s="707"/>
      <c r="I3" s="705" t="s">
        <v>407</v>
      </c>
      <c r="J3" s="707"/>
      <c r="K3" s="705" t="s">
        <v>408</v>
      </c>
      <c r="L3" s="707"/>
      <c r="M3" s="705" t="s">
        <v>409</v>
      </c>
      <c r="N3" s="707"/>
      <c r="O3" s="705" t="s">
        <v>410</v>
      </c>
      <c r="P3" s="707"/>
      <c r="Q3" s="705" t="s">
        <v>411</v>
      </c>
      <c r="R3" s="707"/>
      <c r="S3" s="705" t="s">
        <v>412</v>
      </c>
      <c r="T3" s="707"/>
      <c r="U3" s="705" t="s">
        <v>413</v>
      </c>
      <c r="V3" s="707"/>
      <c r="W3" s="705" t="s">
        <v>414</v>
      </c>
      <c r="X3" s="707"/>
      <c r="Y3" s="705" t="s">
        <v>415</v>
      </c>
      <c r="Z3" s="707"/>
      <c r="AA3" s="705" t="s">
        <v>416</v>
      </c>
      <c r="AB3" s="707"/>
    </row>
    <row r="4" spans="1:28" ht="15.75" thickBot="1" x14ac:dyDescent="0.3">
      <c r="B4" s="596" t="s">
        <v>402</v>
      </c>
      <c r="C4" s="596" t="s">
        <v>403</v>
      </c>
      <c r="D4" s="596" t="s">
        <v>419</v>
      </c>
      <c r="E4" s="596" t="s">
        <v>403</v>
      </c>
      <c r="F4" s="596" t="s">
        <v>419</v>
      </c>
      <c r="G4" s="596" t="s">
        <v>403</v>
      </c>
      <c r="H4" s="596" t="s">
        <v>419</v>
      </c>
      <c r="I4" s="596" t="s">
        <v>403</v>
      </c>
      <c r="J4" s="596" t="s">
        <v>419</v>
      </c>
      <c r="K4" s="596" t="s">
        <v>403</v>
      </c>
      <c r="L4" s="596" t="s">
        <v>419</v>
      </c>
      <c r="M4" s="596" t="s">
        <v>403</v>
      </c>
      <c r="N4" s="596" t="s">
        <v>419</v>
      </c>
      <c r="O4" s="596" t="s">
        <v>403</v>
      </c>
      <c r="P4" s="596" t="s">
        <v>419</v>
      </c>
      <c r="Q4" s="596" t="s">
        <v>403</v>
      </c>
      <c r="R4" s="596" t="s">
        <v>419</v>
      </c>
      <c r="S4" s="596" t="s">
        <v>403</v>
      </c>
      <c r="T4" s="596" t="s">
        <v>419</v>
      </c>
      <c r="U4" s="596" t="s">
        <v>403</v>
      </c>
      <c r="V4" s="596" t="s">
        <v>419</v>
      </c>
      <c r="W4" s="596" t="s">
        <v>403</v>
      </c>
      <c r="X4" s="596" t="s">
        <v>419</v>
      </c>
      <c r="Y4" s="596" t="s">
        <v>403</v>
      </c>
      <c r="Z4" s="596" t="s">
        <v>419</v>
      </c>
      <c r="AA4" s="596" t="s">
        <v>403</v>
      </c>
      <c r="AB4" s="602" t="s">
        <v>419</v>
      </c>
    </row>
    <row r="5" spans="1:28" ht="15" x14ac:dyDescent="0.25">
      <c r="A5" s="709" t="s">
        <v>2</v>
      </c>
      <c r="B5" s="599" t="s">
        <v>339</v>
      </c>
      <c r="C5" s="598">
        <v>3202</v>
      </c>
      <c r="D5" s="604">
        <v>79.739999999999995</v>
      </c>
      <c r="E5" s="605">
        <v>1591</v>
      </c>
      <c r="F5" s="607">
        <v>85.9</v>
      </c>
      <c r="G5" s="606">
        <v>1549</v>
      </c>
      <c r="H5" s="604">
        <v>82.63</v>
      </c>
      <c r="I5" s="605">
        <v>3420</v>
      </c>
      <c r="J5" s="604">
        <v>79.87</v>
      </c>
      <c r="K5" s="605">
        <v>9603</v>
      </c>
      <c r="L5" s="604">
        <v>72.98</v>
      </c>
      <c r="M5" s="605">
        <v>5953</v>
      </c>
      <c r="N5" s="604">
        <v>78.010000000000005</v>
      </c>
      <c r="O5" s="605">
        <v>9865</v>
      </c>
      <c r="P5" s="607">
        <v>77.31</v>
      </c>
      <c r="Q5" s="606">
        <v>13729</v>
      </c>
      <c r="R5" s="604">
        <v>82.62</v>
      </c>
      <c r="S5" s="605">
        <v>9938</v>
      </c>
      <c r="T5" s="607">
        <v>83.67</v>
      </c>
      <c r="U5" s="606">
        <v>12035</v>
      </c>
      <c r="V5" s="604">
        <v>85.44</v>
      </c>
      <c r="W5" s="605">
        <v>14172</v>
      </c>
      <c r="X5" s="607">
        <v>89.4</v>
      </c>
      <c r="Y5" s="606">
        <v>13009</v>
      </c>
      <c r="Z5" s="604">
        <v>94.65</v>
      </c>
      <c r="AA5" s="605">
        <v>5390</v>
      </c>
      <c r="AB5" s="603">
        <v>95.48</v>
      </c>
    </row>
    <row r="6" spans="1:28" ht="15.75" thickBot="1" x14ac:dyDescent="0.3">
      <c r="A6" s="710"/>
      <c r="B6" s="600" t="s">
        <v>265</v>
      </c>
      <c r="C6" s="608">
        <v>3140</v>
      </c>
      <c r="D6" s="601">
        <v>82.62</v>
      </c>
      <c r="E6" s="610">
        <v>1599</v>
      </c>
      <c r="F6" s="609">
        <v>84.67</v>
      </c>
      <c r="G6" s="608">
        <v>1550</v>
      </c>
      <c r="H6" s="601">
        <v>44.59</v>
      </c>
      <c r="I6" s="610">
        <v>3429</v>
      </c>
      <c r="J6" s="609">
        <v>80.2</v>
      </c>
      <c r="K6" s="608">
        <v>9681</v>
      </c>
      <c r="L6" s="609">
        <v>73.08</v>
      </c>
      <c r="M6" s="608">
        <v>5948</v>
      </c>
      <c r="N6" s="601">
        <v>78.650000000000006</v>
      </c>
      <c r="O6" s="610">
        <v>9883</v>
      </c>
      <c r="P6" s="601">
        <v>67.2</v>
      </c>
      <c r="Q6" s="610">
        <v>13869</v>
      </c>
      <c r="R6" s="609">
        <v>81.66</v>
      </c>
      <c r="S6" s="608">
        <v>9966</v>
      </c>
      <c r="T6" s="601">
        <v>83.19</v>
      </c>
      <c r="U6" s="610">
        <v>12155</v>
      </c>
      <c r="V6" s="609">
        <v>83.86</v>
      </c>
      <c r="W6" s="608">
        <v>14154</v>
      </c>
      <c r="X6" s="601">
        <v>89.37</v>
      </c>
      <c r="Y6" s="610">
        <v>12851</v>
      </c>
      <c r="Z6" s="609">
        <v>94.93</v>
      </c>
      <c r="AA6" s="608">
        <v>4867</v>
      </c>
      <c r="AB6" s="601">
        <v>94.97</v>
      </c>
    </row>
    <row r="7" spans="1:28" ht="15" x14ac:dyDescent="0.25">
      <c r="A7" s="709" t="s">
        <v>6</v>
      </c>
      <c r="B7" s="599" t="s">
        <v>339</v>
      </c>
      <c r="C7" s="606">
        <v>3240</v>
      </c>
      <c r="D7" s="604">
        <v>87.85</v>
      </c>
      <c r="E7" s="605">
        <v>802</v>
      </c>
      <c r="F7" s="607">
        <v>90.52</v>
      </c>
      <c r="G7" s="606">
        <v>1889</v>
      </c>
      <c r="H7" s="607">
        <v>73.31</v>
      </c>
      <c r="I7" s="606">
        <v>2094</v>
      </c>
      <c r="J7" s="607">
        <v>82.68</v>
      </c>
      <c r="K7" s="606">
        <v>8712</v>
      </c>
      <c r="L7" s="604">
        <v>86.7</v>
      </c>
      <c r="M7" s="605">
        <v>6398</v>
      </c>
      <c r="N7" s="604">
        <v>88.61</v>
      </c>
      <c r="O7" s="605">
        <v>13398</v>
      </c>
      <c r="P7" s="607">
        <v>87.88</v>
      </c>
      <c r="Q7" s="606">
        <v>21246</v>
      </c>
      <c r="R7" s="607">
        <v>88.41</v>
      </c>
      <c r="S7" s="606">
        <v>20531</v>
      </c>
      <c r="T7" s="604">
        <v>91.39</v>
      </c>
      <c r="U7" s="605">
        <v>18522</v>
      </c>
      <c r="V7" s="604">
        <v>91.64</v>
      </c>
      <c r="W7" s="605">
        <v>25793</v>
      </c>
      <c r="X7" s="607">
        <v>54.39</v>
      </c>
      <c r="Y7" s="606">
        <v>18915</v>
      </c>
      <c r="Z7" s="607">
        <v>93.01</v>
      </c>
      <c r="AA7" s="606">
        <v>6496</v>
      </c>
      <c r="AB7" s="607">
        <v>97.99</v>
      </c>
    </row>
    <row r="8" spans="1:28" ht="15.75" thickBot="1" x14ac:dyDescent="0.3">
      <c r="A8" s="710"/>
      <c r="B8" s="600" t="s">
        <v>265</v>
      </c>
      <c r="C8" s="608">
        <v>3231</v>
      </c>
      <c r="D8" s="601">
        <v>88.49</v>
      </c>
      <c r="E8" s="608">
        <v>766</v>
      </c>
      <c r="F8" s="601">
        <v>91.44</v>
      </c>
      <c r="G8" s="608">
        <v>1559</v>
      </c>
      <c r="H8" s="601">
        <v>85.72</v>
      </c>
      <c r="I8" s="608">
        <v>2098</v>
      </c>
      <c r="J8" s="601">
        <v>82.14</v>
      </c>
      <c r="K8" s="608">
        <v>8671</v>
      </c>
      <c r="L8" s="601">
        <v>86.51</v>
      </c>
      <c r="M8" s="608">
        <v>6550</v>
      </c>
      <c r="N8" s="601">
        <v>-90.62</v>
      </c>
      <c r="O8" s="608">
        <v>13322</v>
      </c>
      <c r="P8" s="601">
        <v>87.61</v>
      </c>
      <c r="Q8" s="608">
        <v>21541</v>
      </c>
      <c r="R8" s="601">
        <v>88.73</v>
      </c>
      <c r="S8" s="608">
        <v>21063</v>
      </c>
      <c r="T8" s="601">
        <v>91.12</v>
      </c>
      <c r="U8" s="608">
        <v>18886</v>
      </c>
      <c r="V8" s="601">
        <v>91.21</v>
      </c>
      <c r="W8" s="608">
        <v>25962</v>
      </c>
      <c r="X8" s="601">
        <v>54.55</v>
      </c>
      <c r="Y8" s="608">
        <v>18929</v>
      </c>
      <c r="Z8" s="601">
        <v>54.39</v>
      </c>
      <c r="AA8" s="608">
        <v>5375</v>
      </c>
      <c r="AB8" s="601">
        <v>98.14</v>
      </c>
    </row>
    <row r="9" spans="1:28" x14ac:dyDescent="0.2">
      <c r="B9" s="597"/>
    </row>
    <row r="10" spans="1:28" ht="15" x14ac:dyDescent="0.25">
      <c r="A10" s="109" t="s">
        <v>324</v>
      </c>
    </row>
    <row r="11" spans="1:28" ht="15" x14ac:dyDescent="0.25">
      <c r="A11" s="147" t="s">
        <v>434</v>
      </c>
    </row>
  </sheetData>
  <mergeCells count="15">
    <mergeCell ref="A5:A6"/>
    <mergeCell ref="A7:A8"/>
    <mergeCell ref="AA3:AB3"/>
    <mergeCell ref="O3:P3"/>
    <mergeCell ref="Q3:R3"/>
    <mergeCell ref="S3:T3"/>
    <mergeCell ref="U3:V3"/>
    <mergeCell ref="W3:X3"/>
    <mergeCell ref="Y3:Z3"/>
    <mergeCell ref="C3:D3"/>
    <mergeCell ref="E3:F3"/>
    <mergeCell ref="G3:H3"/>
    <mergeCell ref="I3:J3"/>
    <mergeCell ref="K3:L3"/>
    <mergeCell ref="M3:N3"/>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heetViews>
  <sheetFormatPr defaultRowHeight="14.25" x14ac:dyDescent="0.2"/>
  <cols>
    <col min="1" max="1" width="8.25" bestFit="1" customWidth="1"/>
    <col min="2" max="2" width="14.625" bestFit="1" customWidth="1"/>
    <col min="3" max="3" width="23.625" bestFit="1" customWidth="1"/>
    <col min="4" max="5" width="24.625" bestFit="1" customWidth="1"/>
    <col min="6" max="6" width="16.75" bestFit="1" customWidth="1"/>
  </cols>
  <sheetData>
    <row r="1" spans="1:6" ht="18.75" x14ac:dyDescent="0.2">
      <c r="A1" s="84" t="s">
        <v>429</v>
      </c>
    </row>
    <row r="2" spans="1:6" ht="15" thickBot="1" x14ac:dyDescent="0.25"/>
    <row r="3" spans="1:6" ht="15.75" thickBot="1" x14ac:dyDescent="0.3">
      <c r="A3" s="596" t="s">
        <v>402</v>
      </c>
      <c r="B3" s="596" t="s">
        <v>417</v>
      </c>
      <c r="C3" s="596" t="s">
        <v>420</v>
      </c>
      <c r="D3" s="596" t="s">
        <v>422</v>
      </c>
      <c r="E3" s="596" t="s">
        <v>421</v>
      </c>
      <c r="F3" s="602" t="s">
        <v>418</v>
      </c>
    </row>
    <row r="4" spans="1:6" ht="15" x14ac:dyDescent="0.25">
      <c r="A4" s="599" t="s">
        <v>339</v>
      </c>
      <c r="B4" s="611">
        <v>1132</v>
      </c>
      <c r="C4" s="611">
        <v>2779</v>
      </c>
      <c r="D4" s="611">
        <v>3489</v>
      </c>
      <c r="E4" s="611">
        <v>2603</v>
      </c>
      <c r="F4" s="612">
        <v>4513</v>
      </c>
    </row>
    <row r="5" spans="1:6" ht="15.75" thickBot="1" x14ac:dyDescent="0.3">
      <c r="A5" s="600" t="s">
        <v>265</v>
      </c>
      <c r="B5" s="608">
        <v>1717</v>
      </c>
      <c r="C5" s="608">
        <v>2932</v>
      </c>
      <c r="D5" s="608">
        <v>3091</v>
      </c>
      <c r="E5" s="608">
        <v>2599</v>
      </c>
      <c r="F5" s="613">
        <v>4343</v>
      </c>
    </row>
    <row r="7" spans="1:6" ht="15" x14ac:dyDescent="0.25">
      <c r="A7" s="109" t="s">
        <v>324</v>
      </c>
    </row>
    <row r="8" spans="1:6" ht="15" x14ac:dyDescent="0.25">
      <c r="A8" s="147" t="s">
        <v>434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Normal="100" workbookViewId="0"/>
  </sheetViews>
  <sheetFormatPr defaultColWidth="9" defaultRowHeight="12.75" x14ac:dyDescent="0.2"/>
  <cols>
    <col min="1" max="1" width="9.875" style="5" customWidth="1"/>
    <col min="2" max="2" width="23.875" style="5" customWidth="1"/>
    <col min="3" max="3" width="15.75" style="5" customWidth="1"/>
    <col min="4" max="4" width="15" style="5" customWidth="1"/>
    <col min="5" max="5" width="16.375" style="5" customWidth="1"/>
    <col min="6" max="6" width="14.625" style="5" bestFit="1" customWidth="1"/>
    <col min="7" max="7" width="14.375" style="5" customWidth="1"/>
    <col min="8" max="8" width="13.5" style="5" customWidth="1"/>
    <col min="9" max="9" width="13.625" style="5" customWidth="1"/>
    <col min="10" max="10" width="15.875" style="5" bestFit="1" customWidth="1"/>
    <col min="11" max="11" width="14.5" style="5" bestFit="1" customWidth="1"/>
    <col min="12" max="12" width="14.125" style="5" bestFit="1" customWidth="1"/>
    <col min="13" max="13" width="14.125" style="5" customWidth="1"/>
    <col min="14" max="14" width="17.375" style="5" customWidth="1"/>
    <col min="15" max="15" width="12.5" style="5" bestFit="1" customWidth="1"/>
    <col min="16" max="16" width="12" style="5" bestFit="1" customWidth="1"/>
    <col min="17" max="16384" width="9" style="5"/>
  </cols>
  <sheetData>
    <row r="1" spans="1:16" s="192" customFormat="1" ht="18.75" x14ac:dyDescent="0.3">
      <c r="A1" s="84" t="s">
        <v>400</v>
      </c>
      <c r="C1" s="225"/>
      <c r="D1" s="225"/>
      <c r="E1" s="225"/>
      <c r="F1" s="225"/>
      <c r="G1" s="226"/>
      <c r="H1" s="226"/>
      <c r="I1" s="226"/>
      <c r="J1" s="226"/>
    </row>
    <row r="2" spans="1:16" s="1" customFormat="1" ht="18" customHeight="1" thickBot="1" x14ac:dyDescent="0.25">
      <c r="B2" s="278"/>
      <c r="C2" s="521"/>
      <c r="D2" s="521"/>
      <c r="E2" s="524"/>
      <c r="F2" s="278"/>
      <c r="G2" s="522"/>
      <c r="H2" s="522"/>
      <c r="I2" s="522"/>
      <c r="J2" s="523"/>
    </row>
    <row r="3" spans="1:16" s="115" customFormat="1" ht="14.25" customHeight="1" thickBot="1" x14ac:dyDescent="0.3">
      <c r="B3" s="420"/>
      <c r="C3" s="660" t="s">
        <v>157</v>
      </c>
      <c r="D3" s="661"/>
      <c r="E3" s="661"/>
      <c r="F3" s="662"/>
      <c r="G3" s="660" t="s">
        <v>280</v>
      </c>
      <c r="H3" s="661"/>
      <c r="I3" s="661"/>
      <c r="J3" s="662"/>
      <c r="K3" s="660" t="s">
        <v>335</v>
      </c>
      <c r="L3" s="661"/>
      <c r="M3" s="661"/>
      <c r="N3" s="662"/>
    </row>
    <row r="4" spans="1:16" s="116" customFormat="1" ht="30.75" thickBot="1" x14ac:dyDescent="0.3">
      <c r="B4" s="421"/>
      <c r="C4" s="422" t="s">
        <v>224</v>
      </c>
      <c r="D4" s="406" t="s">
        <v>0</v>
      </c>
      <c r="E4" s="517" t="s">
        <v>275</v>
      </c>
      <c r="F4" s="407" t="s">
        <v>1</v>
      </c>
      <c r="G4" s="405" t="s">
        <v>224</v>
      </c>
      <c r="H4" s="406" t="s">
        <v>0</v>
      </c>
      <c r="I4" s="517" t="s">
        <v>275</v>
      </c>
      <c r="J4" s="532" t="s">
        <v>1</v>
      </c>
      <c r="K4" s="405" t="s">
        <v>224</v>
      </c>
      <c r="L4" s="406" t="s">
        <v>0</v>
      </c>
      <c r="M4" s="517" t="s">
        <v>275</v>
      </c>
      <c r="N4" s="532" t="s">
        <v>1</v>
      </c>
    </row>
    <row r="5" spans="1:16" s="99" customFormat="1" ht="15" x14ac:dyDescent="0.25">
      <c r="A5" s="657" t="s">
        <v>2</v>
      </c>
      <c r="B5" s="117" t="s">
        <v>3</v>
      </c>
      <c r="C5" s="55">
        <v>232419</v>
      </c>
      <c r="D5" s="56">
        <v>19404</v>
      </c>
      <c r="E5" s="56">
        <v>15304</v>
      </c>
      <c r="F5" s="423">
        <v>267127</v>
      </c>
      <c r="G5" s="55">
        <v>112113</v>
      </c>
      <c r="H5" s="56">
        <v>14682</v>
      </c>
      <c r="I5" s="56">
        <v>621</v>
      </c>
      <c r="J5" s="423">
        <v>127416</v>
      </c>
      <c r="K5" s="55">
        <v>111422</v>
      </c>
      <c r="L5" s="56">
        <v>14516</v>
      </c>
      <c r="M5" s="56">
        <v>629</v>
      </c>
      <c r="N5" s="423">
        <v>126567</v>
      </c>
    </row>
    <row r="6" spans="1:16" s="99" customFormat="1" ht="15" x14ac:dyDescent="0.25">
      <c r="A6" s="658"/>
      <c r="B6" s="119" t="s">
        <v>4</v>
      </c>
      <c r="C6" s="46">
        <v>2368129721.0549998</v>
      </c>
      <c r="D6" s="52">
        <v>280103254.48000002</v>
      </c>
      <c r="E6" s="52">
        <v>122135363.193</v>
      </c>
      <c r="F6" s="47">
        <v>2770368338.7280002</v>
      </c>
      <c r="G6" s="46">
        <v>891763801.93299997</v>
      </c>
      <c r="H6" s="52">
        <v>256936677.49599999</v>
      </c>
      <c r="I6" s="52">
        <v>2234676.17</v>
      </c>
      <c r="J6" s="47">
        <v>1150935155.599</v>
      </c>
      <c r="K6" s="46">
        <v>884681347.46599996</v>
      </c>
      <c r="L6" s="52">
        <v>254311963.646</v>
      </c>
      <c r="M6" s="52">
        <v>2278638.17</v>
      </c>
      <c r="N6" s="47">
        <v>1141271949.2820001</v>
      </c>
      <c r="O6" s="112"/>
    </row>
    <row r="7" spans="1:16" s="99" customFormat="1" ht="18.75" customHeight="1" thickBot="1" x14ac:dyDescent="0.3">
      <c r="A7" s="659"/>
      <c r="B7" s="120" t="s">
        <v>5</v>
      </c>
      <c r="C7" s="48">
        <v>11507899222.7941</v>
      </c>
      <c r="D7" s="53">
        <v>7284160244.0430002</v>
      </c>
      <c r="E7" s="53">
        <v>514369635.01599997</v>
      </c>
      <c r="F7" s="49">
        <v>19306429101.853001</v>
      </c>
      <c r="G7" s="48">
        <v>7061473373.0909996</v>
      </c>
      <c r="H7" s="53">
        <v>7062730921.8319998</v>
      </c>
      <c r="I7" s="53">
        <v>11595971.539999999</v>
      </c>
      <c r="J7" s="49">
        <v>14135800266.462999</v>
      </c>
      <c r="K7" s="48">
        <v>7978559207.3990202</v>
      </c>
      <c r="L7" s="53">
        <v>7183094651.2229996</v>
      </c>
      <c r="M7" s="53">
        <v>10698547.831</v>
      </c>
      <c r="N7" s="49">
        <v>15172352406.452999</v>
      </c>
      <c r="O7" s="315"/>
    </row>
    <row r="8" spans="1:16" s="99" customFormat="1" ht="15" x14ac:dyDescent="0.25">
      <c r="A8" s="653" t="s">
        <v>6</v>
      </c>
      <c r="B8" s="121" t="s">
        <v>3</v>
      </c>
      <c r="C8" s="50">
        <v>415146</v>
      </c>
      <c r="D8" s="54">
        <v>3449</v>
      </c>
      <c r="E8" s="54">
        <v>77579</v>
      </c>
      <c r="F8" s="51">
        <v>496174</v>
      </c>
      <c r="G8" s="50">
        <v>188827</v>
      </c>
      <c r="H8" s="54">
        <v>2618</v>
      </c>
      <c r="I8" s="54">
        <v>438</v>
      </c>
      <c r="J8" s="51">
        <v>191883</v>
      </c>
      <c r="K8" s="50">
        <v>188062</v>
      </c>
      <c r="L8" s="54">
        <v>2621</v>
      </c>
      <c r="M8" s="54">
        <v>447</v>
      </c>
      <c r="N8" s="51">
        <v>191130</v>
      </c>
      <c r="O8" s="315"/>
      <c r="P8" s="129"/>
    </row>
    <row r="9" spans="1:16" s="99" customFormat="1" ht="15.75" thickBot="1" x14ac:dyDescent="0.3">
      <c r="A9" s="654"/>
      <c r="B9" s="122" t="s">
        <v>5</v>
      </c>
      <c r="C9" s="48">
        <v>6230950083.4299698</v>
      </c>
      <c r="D9" s="53">
        <v>59135376.950999998</v>
      </c>
      <c r="E9" s="53">
        <v>95998804.209999293</v>
      </c>
      <c r="F9" s="49">
        <v>6386084264.5909901</v>
      </c>
      <c r="G9" s="53">
        <v>2095431758.46597</v>
      </c>
      <c r="H9" s="53">
        <v>70370177.254999995</v>
      </c>
      <c r="I9" s="53">
        <v>4524159.4000000004</v>
      </c>
      <c r="J9" s="49">
        <v>2170326095.1209698</v>
      </c>
      <c r="K9" s="53">
        <v>2322032490.8090601</v>
      </c>
      <c r="L9" s="53">
        <v>61258186.504000001</v>
      </c>
      <c r="M9" s="53">
        <v>338414.49200000003</v>
      </c>
      <c r="N9" s="49">
        <v>2383629091.8050399</v>
      </c>
      <c r="P9" s="129"/>
    </row>
    <row r="10" spans="1:16" s="99" customFormat="1" ht="15" x14ac:dyDescent="0.25">
      <c r="A10" s="653" t="s">
        <v>276</v>
      </c>
      <c r="B10" s="121" t="s">
        <v>8</v>
      </c>
      <c r="C10" s="50">
        <v>19602337.255999502</v>
      </c>
      <c r="D10" s="54">
        <v>1328019.7350000001</v>
      </c>
      <c r="E10" s="54">
        <v>21413159.300999898</v>
      </c>
      <c r="F10" s="51">
        <v>42343516.2919994</v>
      </c>
      <c r="G10" s="50">
        <v>3501839.6579999998</v>
      </c>
      <c r="H10" s="54">
        <v>130730.361</v>
      </c>
      <c r="I10" s="54">
        <v>5627477.165</v>
      </c>
      <c r="J10" s="51">
        <v>9260047.1840000004</v>
      </c>
      <c r="K10" s="50">
        <v>3464523.5210000002</v>
      </c>
      <c r="L10" s="54">
        <v>129147.16099999999</v>
      </c>
      <c r="M10" s="54">
        <v>5684175.0350000001</v>
      </c>
      <c r="N10" s="51">
        <v>9277845.7170000002</v>
      </c>
    </row>
    <row r="11" spans="1:16" s="99" customFormat="1" ht="15.75" thickBot="1" x14ac:dyDescent="0.3">
      <c r="A11" s="654"/>
      <c r="B11" s="122" t="s">
        <v>5</v>
      </c>
      <c r="C11" s="48">
        <v>124878776.20200001</v>
      </c>
      <c r="D11" s="53">
        <v>50728232.854000002</v>
      </c>
      <c r="E11" s="53">
        <v>180545.74</v>
      </c>
      <c r="F11" s="49">
        <v>175787554.796</v>
      </c>
      <c r="G11" s="48">
        <v>120860733.56</v>
      </c>
      <c r="H11" s="53">
        <v>48624431.603</v>
      </c>
      <c r="I11" s="53">
        <v>77048.53</v>
      </c>
      <c r="J11" s="49">
        <v>169562213.69299999</v>
      </c>
      <c r="K11" s="48">
        <v>133350441.648</v>
      </c>
      <c r="L11" s="53">
        <v>48105708.973999999</v>
      </c>
      <c r="M11" s="53">
        <v>172719.27</v>
      </c>
      <c r="N11" s="49">
        <v>181628869.89199999</v>
      </c>
      <c r="O11" s="315"/>
      <c r="P11" s="129"/>
    </row>
    <row r="12" spans="1:16" s="99" customFormat="1" ht="30.75" thickBot="1" x14ac:dyDescent="0.3">
      <c r="A12" s="123" t="s">
        <v>277</v>
      </c>
      <c r="B12" s="124" t="s">
        <v>9</v>
      </c>
      <c r="C12" s="58">
        <v>17863728082.4268</v>
      </c>
      <c r="D12" s="59">
        <v>7394023853.8479996</v>
      </c>
      <c r="E12" s="59">
        <v>610548984.96599996</v>
      </c>
      <c r="F12" s="60">
        <v>25868300921.240799</v>
      </c>
      <c r="G12" s="58">
        <v>9277765865.1170502</v>
      </c>
      <c r="H12" s="59">
        <v>7181725530.6899996</v>
      </c>
      <c r="I12" s="59">
        <v>16197179.470000001</v>
      </c>
      <c r="J12" s="60">
        <v>16475688575.277</v>
      </c>
      <c r="K12" s="58">
        <v>10433942139.855499</v>
      </c>
      <c r="L12" s="59">
        <v>7292458546.7010002</v>
      </c>
      <c r="M12" s="59">
        <v>11209681.593</v>
      </c>
      <c r="N12" s="60">
        <v>17737610368.149502</v>
      </c>
      <c r="P12" s="129"/>
    </row>
    <row r="13" spans="1:16" s="1" customFormat="1" ht="14.25" x14ac:dyDescent="0.2"/>
    <row r="14" spans="1:16" s="115" customFormat="1" ht="15" x14ac:dyDescent="0.25">
      <c r="A14" s="109" t="s">
        <v>274</v>
      </c>
      <c r="B14" s="99"/>
      <c r="C14" s="144"/>
      <c r="D14" s="144"/>
      <c r="E14" s="137"/>
      <c r="F14" s="145"/>
      <c r="G14" s="140"/>
      <c r="H14" s="109"/>
      <c r="I14" s="109"/>
      <c r="J14" s="109"/>
      <c r="K14" s="109"/>
      <c r="L14" s="109"/>
      <c r="M14" s="109"/>
    </row>
    <row r="15" spans="1:16" s="146" customFormat="1" ht="15" x14ac:dyDescent="0.25">
      <c r="A15" s="147" t="s">
        <v>160</v>
      </c>
      <c r="B15" s="227"/>
      <c r="C15" s="227"/>
      <c r="D15" s="227"/>
      <c r="E15" s="227"/>
      <c r="F15" s="227"/>
      <c r="G15" s="227"/>
      <c r="L15" s="239"/>
    </row>
    <row r="16" spans="1:16" s="146" customFormat="1" ht="15" x14ac:dyDescent="0.25">
      <c r="A16" s="147" t="s">
        <v>432</v>
      </c>
      <c r="B16" s="227"/>
      <c r="C16" s="227"/>
      <c r="D16" s="227"/>
      <c r="E16" s="227"/>
      <c r="F16" s="227"/>
      <c r="G16" s="227"/>
      <c r="L16" s="239"/>
    </row>
    <row r="17" spans="1:13" s="146" customFormat="1" ht="15" x14ac:dyDescent="0.25">
      <c r="A17" s="230" t="s">
        <v>251</v>
      </c>
      <c r="B17" s="227"/>
      <c r="C17" s="227"/>
      <c r="D17" s="227"/>
      <c r="E17" s="227"/>
      <c r="F17" s="227"/>
      <c r="G17" s="227"/>
    </row>
    <row r="18" spans="1:13" s="146" customFormat="1" ht="16.5" customHeight="1" x14ac:dyDescent="0.25">
      <c r="A18" s="655" t="s">
        <v>278</v>
      </c>
      <c r="B18" s="655"/>
      <c r="C18" s="655"/>
      <c r="D18" s="655"/>
      <c r="E18" s="655"/>
      <c r="F18" s="655"/>
      <c r="G18" s="655"/>
      <c r="H18" s="656"/>
      <c r="I18" s="656"/>
      <c r="J18" s="656"/>
      <c r="K18" s="656"/>
      <c r="L18" s="656"/>
      <c r="M18" s="545"/>
    </row>
    <row r="19" spans="1:13" s="146" customFormat="1" ht="15" x14ac:dyDescent="0.25">
      <c r="A19" s="146" t="s">
        <v>279</v>
      </c>
      <c r="M19" s="545"/>
    </row>
    <row r="20" spans="1:13" s="99" customFormat="1" ht="15" x14ac:dyDescent="0.25">
      <c r="K20" s="129"/>
      <c r="L20" s="129"/>
    </row>
    <row r="21" spans="1:13" s="99" customFormat="1" ht="15" x14ac:dyDescent="0.25">
      <c r="K21" s="129"/>
      <c r="L21" s="129"/>
    </row>
    <row r="22" spans="1:13" s="99" customFormat="1" ht="15" x14ac:dyDescent="0.25">
      <c r="K22" s="130"/>
      <c r="L22" s="130"/>
    </row>
    <row r="23" spans="1:13" s="99" customFormat="1" ht="15" x14ac:dyDescent="0.25">
      <c r="K23" s="129"/>
      <c r="L23" s="129"/>
    </row>
    <row r="24" spans="1:13" s="99" customFormat="1" ht="15" x14ac:dyDescent="0.25"/>
    <row r="25" spans="1:13" s="99" customFormat="1" ht="15" x14ac:dyDescent="0.25"/>
    <row r="26" spans="1:13" s="99" customFormat="1" ht="15" x14ac:dyDescent="0.25"/>
    <row r="27" spans="1:13" s="99" customFormat="1" ht="15" x14ac:dyDescent="0.25"/>
    <row r="28" spans="1:13" s="99" customFormat="1" ht="15" x14ac:dyDescent="0.25"/>
    <row r="29" spans="1:13" s="1" customFormat="1" ht="14.25" x14ac:dyDescent="0.2"/>
    <row r="30" spans="1:13" s="1" customFormat="1" ht="14.25" x14ac:dyDescent="0.2"/>
    <row r="31" spans="1:13" s="1" customFormat="1" ht="14.25" x14ac:dyDescent="0.2"/>
    <row r="32" spans="1:13" s="1" customFormat="1" ht="14.25" x14ac:dyDescent="0.2"/>
  </sheetData>
  <mergeCells count="7">
    <mergeCell ref="A10:A11"/>
    <mergeCell ref="A18:L18"/>
    <mergeCell ref="A5:A7"/>
    <mergeCell ref="A8:A9"/>
    <mergeCell ref="C3:F3"/>
    <mergeCell ref="G3:J3"/>
    <mergeCell ref="K3:N3"/>
  </mergeCells>
  <pageMargins left="0.7" right="0.7" top="0.75" bottom="0.75" header="0.3" footer="0.3"/>
  <pageSetup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workbookViewId="0"/>
  </sheetViews>
  <sheetFormatPr defaultColWidth="9" defaultRowHeight="12.75" x14ac:dyDescent="0.2"/>
  <cols>
    <col min="1" max="1" width="10.875" style="5" customWidth="1"/>
    <col min="2" max="2" width="19.125" style="5" customWidth="1"/>
    <col min="3" max="3" width="20.5" style="5" customWidth="1"/>
    <col min="4" max="4" width="16.5" style="5" customWidth="1"/>
    <col min="5" max="5" width="21.125" style="29" customWidth="1"/>
    <col min="6" max="6" width="17.75" style="29" customWidth="1"/>
    <col min="7" max="7" width="17.125" style="29" customWidth="1"/>
    <col min="8" max="8" width="16.5" style="5" customWidth="1"/>
    <col min="9" max="9" width="17.625" style="10" customWidth="1"/>
    <col min="10" max="10" width="18" style="5" customWidth="1"/>
    <col min="11" max="16384" width="9" style="5"/>
  </cols>
  <sheetData>
    <row r="1" spans="1:13" s="81" customFormat="1" ht="18.75" x14ac:dyDescent="0.3">
      <c r="A1" s="95" t="s">
        <v>334</v>
      </c>
      <c r="D1" s="85"/>
      <c r="E1" s="96"/>
      <c r="F1" s="96"/>
      <c r="G1" s="96"/>
      <c r="I1" s="83"/>
    </row>
    <row r="2" spans="1:13" s="9" customFormat="1" ht="15" customHeight="1" thickBot="1" x14ac:dyDescent="0.25">
      <c r="A2" s="19"/>
      <c r="B2" s="19"/>
      <c r="C2" s="19"/>
      <c r="E2" s="19"/>
      <c r="F2" s="19"/>
      <c r="I2" s="10"/>
    </row>
    <row r="3" spans="1:13" s="131" customFormat="1" ht="71.25" customHeight="1" thickBot="1" x14ac:dyDescent="0.3">
      <c r="A3" s="586" t="s">
        <v>10</v>
      </c>
      <c r="B3" s="104" t="s">
        <v>304</v>
      </c>
      <c r="C3" s="587" t="s">
        <v>229</v>
      </c>
      <c r="D3" s="426" t="s">
        <v>286</v>
      </c>
      <c r="E3" s="393" t="s">
        <v>266</v>
      </c>
      <c r="F3" s="107" t="s">
        <v>32</v>
      </c>
      <c r="G3" s="108" t="s">
        <v>236</v>
      </c>
      <c r="H3" s="393" t="s">
        <v>242</v>
      </c>
      <c r="I3" s="107" t="s">
        <v>231</v>
      </c>
      <c r="J3" s="108" t="s">
        <v>326</v>
      </c>
      <c r="K3" s="128"/>
      <c r="L3" s="128"/>
    </row>
    <row r="4" spans="1:13" s="128" customFormat="1" ht="15" x14ac:dyDescent="0.25">
      <c r="A4" s="343" t="s">
        <v>327</v>
      </c>
      <c r="B4" s="136">
        <v>7978559207.3990202</v>
      </c>
      <c r="C4" s="132">
        <v>884681347.46599996</v>
      </c>
      <c r="D4" s="427">
        <v>9.01856835825925</v>
      </c>
      <c r="E4" s="133">
        <v>7183094651.2229996</v>
      </c>
      <c r="F4" s="134">
        <v>254311963.646</v>
      </c>
      <c r="G4" s="135">
        <v>28.245209341475601</v>
      </c>
      <c r="H4" s="133">
        <v>10698547.831</v>
      </c>
      <c r="I4" s="134">
        <v>2278638.17</v>
      </c>
      <c r="J4" s="135">
        <v>4.6951499241321004</v>
      </c>
    </row>
    <row r="5" spans="1:13" s="128" customFormat="1" ht="15" x14ac:dyDescent="0.25">
      <c r="A5" s="344" t="s">
        <v>285</v>
      </c>
      <c r="B5" s="136">
        <v>7061473373.0909996</v>
      </c>
      <c r="C5" s="132">
        <v>891763801.93299997</v>
      </c>
      <c r="D5" s="427">
        <v>7.9185467696540703</v>
      </c>
      <c r="E5" s="133">
        <v>7062730921.8319998</v>
      </c>
      <c r="F5" s="134">
        <v>256936677.49599999</v>
      </c>
      <c r="G5" s="135">
        <v>27.488216126488801</v>
      </c>
      <c r="H5" s="133">
        <v>11595971.539999999</v>
      </c>
      <c r="I5" s="134">
        <v>2234676.17</v>
      </c>
      <c r="J5" s="135">
        <v>5.1891060081425602</v>
      </c>
    </row>
    <row r="6" spans="1:13" s="128" customFormat="1" ht="15" x14ac:dyDescent="0.25">
      <c r="A6" s="408" t="s">
        <v>157</v>
      </c>
      <c r="B6" s="409">
        <v>11507899222.794001</v>
      </c>
      <c r="C6" s="410">
        <v>2368129721.0549998</v>
      </c>
      <c r="D6" s="428">
        <v>4.8594885324386698</v>
      </c>
      <c r="E6" s="412">
        <v>7284160244.0430002</v>
      </c>
      <c r="F6" s="413">
        <v>280103254.48000002</v>
      </c>
      <c r="G6" s="414">
        <v>26.0052681557226</v>
      </c>
      <c r="H6" s="412">
        <v>514369635.01599997</v>
      </c>
      <c r="I6" s="413">
        <v>122135363.193</v>
      </c>
      <c r="J6" s="414">
        <v>4.2114717766318499</v>
      </c>
    </row>
    <row r="7" spans="1:13" s="128" customFormat="1" ht="15" x14ac:dyDescent="0.25">
      <c r="A7" s="424"/>
      <c r="B7" s="409"/>
      <c r="C7" s="410"/>
      <c r="D7" s="411"/>
      <c r="E7" s="412"/>
      <c r="F7" s="413"/>
      <c r="G7" s="414"/>
      <c r="H7" s="412"/>
      <c r="I7" s="425"/>
      <c r="J7" s="414"/>
    </row>
    <row r="8" spans="1:13" s="115" customFormat="1" ht="15" x14ac:dyDescent="0.25">
      <c r="A8" s="109" t="s">
        <v>143</v>
      </c>
      <c r="B8" s="99"/>
      <c r="C8" s="144"/>
      <c r="D8" s="144"/>
      <c r="E8" s="137"/>
      <c r="F8" s="145"/>
      <c r="G8" s="140"/>
      <c r="H8" s="109"/>
      <c r="I8" s="109"/>
      <c r="J8" s="109"/>
      <c r="K8" s="109"/>
      <c r="L8" s="109"/>
      <c r="M8" s="109"/>
    </row>
    <row r="9" spans="1:13" s="99" customFormat="1" ht="15" x14ac:dyDescent="0.25">
      <c r="A9" s="99" t="s">
        <v>146</v>
      </c>
      <c r="B9" s="125"/>
      <c r="C9" s="126"/>
      <c r="D9" s="127"/>
      <c r="E9" s="125"/>
      <c r="F9" s="126"/>
      <c r="G9" s="137"/>
      <c r="I9" s="109"/>
    </row>
    <row r="10" spans="1:13" s="99" customFormat="1" ht="14.25" customHeight="1" x14ac:dyDescent="0.25">
      <c r="A10" s="230" t="s">
        <v>232</v>
      </c>
      <c r="E10" s="137"/>
      <c r="F10" s="137"/>
      <c r="G10" s="137"/>
      <c r="I10" s="109"/>
    </row>
    <row r="11" spans="1:13" s="99" customFormat="1" ht="14.25" customHeight="1" x14ac:dyDescent="0.25">
      <c r="A11" s="230" t="s">
        <v>433</v>
      </c>
      <c r="E11" s="137"/>
      <c r="F11" s="137"/>
      <c r="G11" s="137"/>
      <c r="I11" s="109"/>
    </row>
    <row r="12" spans="1:13" s="99" customFormat="1" ht="15" customHeight="1" x14ac:dyDescent="0.25">
      <c r="A12" s="663" t="s">
        <v>249</v>
      </c>
      <c r="B12" s="663"/>
      <c r="C12" s="663"/>
      <c r="D12" s="663"/>
      <c r="E12" s="663"/>
      <c r="F12" s="663"/>
      <c r="G12" s="663"/>
      <c r="I12" s="109"/>
    </row>
    <row r="13" spans="1:13" s="99" customFormat="1" ht="15" x14ac:dyDescent="0.25">
      <c r="A13" s="663"/>
      <c r="B13" s="663"/>
      <c r="C13" s="663"/>
      <c r="D13" s="663"/>
      <c r="E13" s="663"/>
      <c r="F13" s="663"/>
      <c r="G13" s="663"/>
      <c r="I13" s="109"/>
    </row>
    <row r="14" spans="1:13" s="99" customFormat="1" ht="15" x14ac:dyDescent="0.25">
      <c r="B14" s="276"/>
      <c r="C14" s="276"/>
      <c r="D14" s="276"/>
      <c r="E14" s="276"/>
      <c r="F14" s="276"/>
      <c r="G14" s="276"/>
      <c r="I14" s="109"/>
    </row>
    <row r="15" spans="1:13" s="99" customFormat="1" ht="15" x14ac:dyDescent="0.25">
      <c r="A15" s="276"/>
      <c r="B15" s="276"/>
      <c r="C15" s="276"/>
      <c r="D15" s="276"/>
      <c r="E15" s="276"/>
      <c r="F15" s="276"/>
      <c r="G15" s="276"/>
      <c r="I15" s="109"/>
    </row>
    <row r="16" spans="1:13" s="1" customFormat="1" ht="14.25" x14ac:dyDescent="0.2">
      <c r="G16" s="237"/>
      <c r="I16" s="279"/>
    </row>
    <row r="17" spans="5:9" s="1" customFormat="1" ht="14.25" x14ac:dyDescent="0.2">
      <c r="E17" s="280"/>
      <c r="F17" s="280"/>
      <c r="G17" s="280"/>
      <c r="I17" s="279"/>
    </row>
    <row r="18" spans="5:9" s="1" customFormat="1" ht="14.25" x14ac:dyDescent="0.2">
      <c r="E18" s="280"/>
      <c r="F18" s="280"/>
      <c r="G18" s="280"/>
      <c r="I18" s="279"/>
    </row>
    <row r="19" spans="5:9" s="1" customFormat="1" ht="14.25" x14ac:dyDescent="0.2">
      <c r="E19" s="280"/>
      <c r="F19" s="280"/>
      <c r="G19" s="280"/>
      <c r="I19" s="279"/>
    </row>
    <row r="20" spans="5:9" s="1" customFormat="1" ht="14.25" x14ac:dyDescent="0.2">
      <c r="E20" s="280"/>
      <c r="F20" s="280"/>
      <c r="G20" s="280"/>
      <c r="I20" s="279"/>
    </row>
    <row r="21" spans="5:9" s="1" customFormat="1" ht="14.25" x14ac:dyDescent="0.2">
      <c r="E21" s="280"/>
      <c r="F21" s="280"/>
      <c r="G21" s="280"/>
      <c r="I21" s="279"/>
    </row>
    <row r="22" spans="5:9" s="1" customFormat="1" ht="14.25" x14ac:dyDescent="0.2">
      <c r="E22" s="280"/>
      <c r="F22" s="280"/>
      <c r="G22" s="280"/>
      <c r="I22" s="279"/>
    </row>
    <row r="23" spans="5:9" s="1" customFormat="1" ht="14.25" x14ac:dyDescent="0.2">
      <c r="E23" s="280"/>
      <c r="F23" s="280"/>
      <c r="G23" s="280"/>
      <c r="I23" s="279"/>
    </row>
    <row r="24" spans="5:9" s="1" customFormat="1" ht="14.25" x14ac:dyDescent="0.2">
      <c r="E24" s="280"/>
      <c r="F24" s="280"/>
      <c r="G24" s="280"/>
      <c r="I24" s="279"/>
    </row>
    <row r="25" spans="5:9" s="1" customFormat="1" ht="14.25" x14ac:dyDescent="0.2">
      <c r="E25" s="280"/>
      <c r="F25" s="280"/>
      <c r="G25" s="280"/>
      <c r="I25" s="279"/>
    </row>
    <row r="26" spans="5:9" s="1" customFormat="1" ht="14.25" x14ac:dyDescent="0.2">
      <c r="E26" s="280"/>
      <c r="F26" s="280"/>
      <c r="G26" s="280"/>
      <c r="I26" s="279"/>
    </row>
    <row r="27" spans="5:9" s="1" customFormat="1" ht="14.25" x14ac:dyDescent="0.2">
      <c r="E27" s="280"/>
      <c r="F27" s="280"/>
      <c r="G27" s="280"/>
      <c r="I27" s="279"/>
    </row>
    <row r="28" spans="5:9" s="1" customFormat="1" ht="14.25" x14ac:dyDescent="0.2">
      <c r="E28" s="280"/>
      <c r="F28" s="280"/>
      <c r="G28" s="280"/>
      <c r="I28" s="279"/>
    </row>
    <row r="29" spans="5:9" s="1" customFormat="1" ht="14.25" x14ac:dyDescent="0.2">
      <c r="E29" s="280"/>
      <c r="F29" s="280"/>
      <c r="G29" s="280"/>
      <c r="I29" s="279"/>
    </row>
    <row r="30" spans="5:9" s="1" customFormat="1" ht="14.25" x14ac:dyDescent="0.2">
      <c r="E30" s="280"/>
      <c r="F30" s="280"/>
      <c r="G30" s="280"/>
      <c r="I30" s="279"/>
    </row>
    <row r="31" spans="5:9" s="1" customFormat="1" ht="14.25" x14ac:dyDescent="0.2">
      <c r="E31" s="280"/>
      <c r="F31" s="280"/>
      <c r="G31" s="280"/>
      <c r="I31" s="279"/>
    </row>
    <row r="32" spans="5:9" s="1" customFormat="1" ht="14.25" x14ac:dyDescent="0.2">
      <c r="E32" s="280"/>
      <c r="F32" s="280"/>
      <c r="G32" s="280"/>
      <c r="I32" s="279"/>
    </row>
    <row r="33" spans="5:9" s="1" customFormat="1" ht="14.25" x14ac:dyDescent="0.2">
      <c r="E33" s="280"/>
      <c r="F33" s="280"/>
      <c r="G33" s="280"/>
      <c r="I33" s="279"/>
    </row>
    <row r="34" spans="5:9" s="1" customFormat="1" ht="14.25" x14ac:dyDescent="0.2">
      <c r="E34" s="280"/>
      <c r="F34" s="280"/>
      <c r="G34" s="280"/>
      <c r="I34" s="279"/>
    </row>
    <row r="35" spans="5:9" s="1" customFormat="1" ht="14.25" x14ac:dyDescent="0.2">
      <c r="E35" s="280"/>
      <c r="F35" s="280"/>
      <c r="G35" s="280"/>
      <c r="I35" s="279"/>
    </row>
    <row r="36" spans="5:9" s="1" customFormat="1" ht="14.25" x14ac:dyDescent="0.2">
      <c r="E36" s="280"/>
      <c r="F36" s="280"/>
      <c r="G36" s="280"/>
      <c r="I36" s="279"/>
    </row>
    <row r="37" spans="5:9" s="1" customFormat="1" ht="14.25" x14ac:dyDescent="0.2">
      <c r="E37" s="280"/>
      <c r="F37" s="280"/>
      <c r="G37" s="280"/>
      <c r="I37" s="279"/>
    </row>
    <row r="38" spans="5:9" s="1" customFormat="1" ht="14.25" x14ac:dyDescent="0.2">
      <c r="E38" s="280"/>
      <c r="F38" s="280"/>
      <c r="G38" s="280"/>
      <c r="I38" s="279"/>
    </row>
    <row r="39" spans="5:9" s="1" customFormat="1" ht="14.25" x14ac:dyDescent="0.2">
      <c r="E39" s="280"/>
      <c r="F39" s="280"/>
      <c r="G39" s="280"/>
      <c r="I39" s="279"/>
    </row>
    <row r="40" spans="5:9" s="1" customFormat="1" ht="14.25" x14ac:dyDescent="0.2">
      <c r="E40" s="280"/>
      <c r="F40" s="280"/>
      <c r="G40" s="280"/>
      <c r="I40" s="279"/>
    </row>
    <row r="41" spans="5:9" s="1" customFormat="1" ht="14.25" x14ac:dyDescent="0.2">
      <c r="E41" s="280"/>
      <c r="F41" s="280"/>
      <c r="G41" s="280"/>
      <c r="I41" s="279"/>
    </row>
    <row r="42" spans="5:9" s="1" customFormat="1" ht="14.25" x14ac:dyDescent="0.2">
      <c r="E42" s="280"/>
      <c r="F42" s="280"/>
      <c r="G42" s="280"/>
      <c r="I42" s="279"/>
    </row>
    <row r="43" spans="5:9" s="1" customFormat="1" ht="14.25" x14ac:dyDescent="0.2">
      <c r="E43" s="280"/>
      <c r="F43" s="280"/>
      <c r="G43" s="280"/>
      <c r="I43" s="279"/>
    </row>
    <row r="44" spans="5:9" s="1" customFormat="1" ht="14.25" x14ac:dyDescent="0.2">
      <c r="E44" s="280"/>
      <c r="F44" s="280"/>
      <c r="G44" s="280"/>
      <c r="I44" s="279"/>
    </row>
    <row r="45" spans="5:9" s="1" customFormat="1" ht="14.25" x14ac:dyDescent="0.2">
      <c r="E45" s="280"/>
      <c r="F45" s="280"/>
      <c r="G45" s="280"/>
      <c r="I45" s="279"/>
    </row>
    <row r="46" spans="5:9" s="1" customFormat="1" ht="14.25" x14ac:dyDescent="0.2">
      <c r="E46" s="280"/>
      <c r="F46" s="280"/>
      <c r="G46" s="280"/>
      <c r="I46" s="279"/>
    </row>
    <row r="47" spans="5:9" s="1" customFormat="1" ht="14.25" x14ac:dyDescent="0.2">
      <c r="E47" s="280"/>
      <c r="F47" s="280"/>
      <c r="G47" s="280"/>
      <c r="I47" s="279"/>
    </row>
    <row r="48" spans="5:9" s="1" customFormat="1" ht="14.25" x14ac:dyDescent="0.2">
      <c r="E48" s="280"/>
      <c r="F48" s="280"/>
      <c r="G48" s="280"/>
      <c r="I48" s="279"/>
    </row>
    <row r="49" spans="5:9" s="1" customFormat="1" ht="14.25" x14ac:dyDescent="0.2">
      <c r="E49" s="280"/>
      <c r="F49" s="280"/>
      <c r="G49" s="280"/>
      <c r="I49" s="279"/>
    </row>
    <row r="50" spans="5:9" s="1" customFormat="1" ht="14.25" x14ac:dyDescent="0.2">
      <c r="E50" s="280"/>
      <c r="F50" s="280"/>
      <c r="G50" s="280"/>
      <c r="I50" s="279"/>
    </row>
    <row r="51" spans="5:9" s="1" customFormat="1" ht="14.25" x14ac:dyDescent="0.2">
      <c r="E51" s="280"/>
      <c r="F51" s="280"/>
      <c r="G51" s="280"/>
      <c r="I51" s="279"/>
    </row>
    <row r="52" spans="5:9" s="1" customFormat="1" ht="14.25" x14ac:dyDescent="0.2">
      <c r="E52" s="280"/>
      <c r="F52" s="280"/>
      <c r="G52" s="280"/>
      <c r="I52" s="279"/>
    </row>
    <row r="53" spans="5:9" s="1" customFormat="1" ht="14.25" x14ac:dyDescent="0.2">
      <c r="E53" s="280"/>
      <c r="F53" s="280"/>
      <c r="G53" s="280"/>
      <c r="I53" s="279"/>
    </row>
    <row r="54" spans="5:9" s="1" customFormat="1" ht="14.25" x14ac:dyDescent="0.2">
      <c r="E54" s="280"/>
      <c r="F54" s="280"/>
      <c r="G54" s="280"/>
      <c r="I54" s="279"/>
    </row>
  </sheetData>
  <mergeCells count="1">
    <mergeCell ref="A12:G13"/>
  </mergeCells>
  <pageMargins left="0.7" right="0.7" top="0.75" bottom="0.75" header="0.3" footer="0.3"/>
  <pageSetup scale="92"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5"/>
  <sheetViews>
    <sheetView topLeftCell="C1" workbookViewId="0">
      <selection activeCell="L12" sqref="L12"/>
    </sheetView>
  </sheetViews>
  <sheetFormatPr defaultColWidth="9" defaultRowHeight="12.75" x14ac:dyDescent="0.2"/>
  <cols>
    <col min="1" max="1" width="26.125" style="5" customWidth="1"/>
    <col min="2" max="2" width="13.625" style="5" customWidth="1"/>
    <col min="3" max="3" width="16.375" style="20" customWidth="1"/>
    <col min="4" max="4" width="16" style="20" customWidth="1"/>
    <col min="5" max="5" width="19.75" style="29" customWidth="1"/>
    <col min="6" max="6" width="22.5" style="30" bestFit="1" customWidth="1"/>
    <col min="7" max="7" width="12.125" style="5" customWidth="1"/>
    <col min="8" max="8" width="14.125" style="10" customWidth="1"/>
    <col min="9" max="9" width="15.25" style="10" customWidth="1"/>
    <col min="10" max="10" width="18.25" style="10" customWidth="1"/>
    <col min="11" max="13" width="9" style="10"/>
    <col min="14" max="16384" width="9" style="5"/>
  </cols>
  <sheetData>
    <row r="1" spans="1:13" s="81" customFormat="1" ht="39.75" customHeight="1" x14ac:dyDescent="0.3">
      <c r="A1" s="664" t="s">
        <v>333</v>
      </c>
      <c r="B1" s="664"/>
      <c r="C1" s="664"/>
      <c r="D1" s="664"/>
      <c r="E1" s="664"/>
      <c r="F1" s="664"/>
      <c r="G1" s="664"/>
      <c r="H1" s="83"/>
      <c r="I1" s="83"/>
      <c r="J1" s="83"/>
      <c r="K1" s="83"/>
      <c r="L1" s="83"/>
      <c r="M1" s="83"/>
    </row>
    <row r="2" spans="1:13" s="7" customFormat="1" ht="15" customHeight="1" thickBot="1" x14ac:dyDescent="0.25">
      <c r="A2" s="31"/>
      <c r="B2" s="32"/>
      <c r="C2" s="33"/>
      <c r="D2" s="33"/>
      <c r="E2" s="34"/>
      <c r="F2" s="35"/>
      <c r="H2" s="10"/>
      <c r="I2" s="10"/>
      <c r="J2" s="10"/>
      <c r="K2" s="10"/>
      <c r="L2" s="10"/>
      <c r="M2" s="10"/>
    </row>
    <row r="3" spans="1:13" s="99" customFormat="1" ht="54.75" customHeight="1" thickBot="1" x14ac:dyDescent="0.3">
      <c r="A3" s="345" t="s">
        <v>233</v>
      </c>
      <c r="B3" s="274" t="s">
        <v>229</v>
      </c>
      <c r="C3" s="106" t="s">
        <v>304</v>
      </c>
      <c r="D3" s="108" t="s">
        <v>286</v>
      </c>
      <c r="E3" s="429" t="s">
        <v>32</v>
      </c>
      <c r="F3" s="106" t="s">
        <v>290</v>
      </c>
      <c r="G3" s="108" t="s">
        <v>291</v>
      </c>
      <c r="H3" s="105" t="s">
        <v>293</v>
      </c>
      <c r="I3" s="106" t="s">
        <v>440</v>
      </c>
      <c r="J3" s="108" t="s">
        <v>441</v>
      </c>
      <c r="K3" s="109"/>
      <c r="L3" s="109"/>
      <c r="M3" s="109"/>
    </row>
    <row r="4" spans="1:13" s="99" customFormat="1" ht="15" x14ac:dyDescent="0.25">
      <c r="A4" s="253" t="s">
        <v>13</v>
      </c>
      <c r="B4" s="112">
        <v>281056839.53600001</v>
      </c>
      <c r="C4" s="314">
        <v>2001107231.9809999</v>
      </c>
      <c r="D4" s="430">
        <v>7.1199378577110997</v>
      </c>
      <c r="E4" s="112">
        <v>163346344.75600001</v>
      </c>
      <c r="F4" s="315">
        <v>5067454139.8509998</v>
      </c>
      <c r="G4" s="431">
        <v>31.022758099794402</v>
      </c>
      <c r="H4" s="112">
        <v>577581.07999999996</v>
      </c>
      <c r="I4" s="314">
        <v>8696619.9759999998</v>
      </c>
      <c r="J4" s="326">
        <v>15.056968237255999</v>
      </c>
      <c r="K4" s="100"/>
      <c r="L4" s="100"/>
    </row>
    <row r="5" spans="1:13" s="99" customFormat="1" ht="15" x14ac:dyDescent="0.25">
      <c r="A5" s="254" t="s">
        <v>20</v>
      </c>
      <c r="B5" s="112">
        <v>93528937.659999996</v>
      </c>
      <c r="C5" s="314">
        <v>989436806.95000005</v>
      </c>
      <c r="D5" s="430">
        <v>10.578937724566501</v>
      </c>
      <c r="E5" s="112">
        <v>353987</v>
      </c>
      <c r="F5" s="315">
        <v>12077265.58</v>
      </c>
      <c r="G5" s="432">
        <v>34.1178223494083</v>
      </c>
      <c r="H5" s="112"/>
      <c r="I5" s="314"/>
      <c r="J5" s="326"/>
    </row>
    <row r="6" spans="1:13" s="99" customFormat="1" ht="15" x14ac:dyDescent="0.25">
      <c r="A6" s="254" t="s">
        <v>18</v>
      </c>
      <c r="B6" s="112">
        <v>88407046.348000005</v>
      </c>
      <c r="C6" s="314">
        <v>1308154424.819</v>
      </c>
      <c r="D6" s="430">
        <v>14.7969475155822</v>
      </c>
      <c r="E6" s="112">
        <v>4253652.92</v>
      </c>
      <c r="F6" s="315">
        <v>160015831.229</v>
      </c>
      <c r="G6" s="432">
        <v>37.618450362188902</v>
      </c>
      <c r="H6" s="112">
        <v>279310</v>
      </c>
      <c r="I6" s="314">
        <v>592099.6</v>
      </c>
      <c r="J6" s="326">
        <v>2.1198653825498499</v>
      </c>
    </row>
    <row r="7" spans="1:13" s="99" customFormat="1" ht="15" x14ac:dyDescent="0.25">
      <c r="A7" s="254" t="s">
        <v>19</v>
      </c>
      <c r="B7" s="112">
        <v>58876660.899999999</v>
      </c>
      <c r="C7" s="314">
        <v>296159701.67299998</v>
      </c>
      <c r="D7" s="430">
        <v>5.0301714999771701</v>
      </c>
      <c r="E7" s="112">
        <v>23240122.530000001</v>
      </c>
      <c r="F7" s="315">
        <v>256724097.84900001</v>
      </c>
      <c r="G7" s="432">
        <v>11.0465896863324</v>
      </c>
      <c r="H7" s="112">
        <v>201202</v>
      </c>
      <c r="I7" s="314">
        <v>93389.407999999996</v>
      </c>
      <c r="J7" s="326">
        <v>0.46415745370324402</v>
      </c>
    </row>
    <row r="8" spans="1:13" s="99" customFormat="1" ht="15" x14ac:dyDescent="0.25">
      <c r="A8" s="254" t="s">
        <v>22</v>
      </c>
      <c r="B8" s="112">
        <v>55952965.729999997</v>
      </c>
      <c r="C8" s="314">
        <v>755829016.47800004</v>
      </c>
      <c r="D8" s="430">
        <v>13.508292306170899</v>
      </c>
      <c r="E8" s="112">
        <v>850983</v>
      </c>
      <c r="F8" s="315">
        <v>8390259.9600000009</v>
      </c>
      <c r="G8" s="432">
        <v>9.8594918582392399</v>
      </c>
      <c r="H8" s="112">
        <v>4086</v>
      </c>
      <c r="I8" s="314">
        <v>581.74900000000002</v>
      </c>
      <c r="J8" s="326">
        <v>0.14237616250611801</v>
      </c>
    </row>
    <row r="9" spans="1:13" s="99" customFormat="1" ht="15" x14ac:dyDescent="0.25">
      <c r="A9" s="254" t="s">
        <v>14</v>
      </c>
      <c r="B9" s="112">
        <v>55122273.733000003</v>
      </c>
      <c r="C9" s="314">
        <v>636054092.801</v>
      </c>
      <c r="D9" s="430">
        <v>11.5389669134823</v>
      </c>
      <c r="E9" s="112">
        <v>4015350.7</v>
      </c>
      <c r="F9" s="315">
        <v>117953940.61</v>
      </c>
      <c r="G9" s="432">
        <v>29.375750568935398</v>
      </c>
      <c r="H9" s="112">
        <v>63551</v>
      </c>
      <c r="I9" s="314">
        <v>58380.417000000001</v>
      </c>
      <c r="J9" s="326">
        <v>0.91863884124561401</v>
      </c>
    </row>
    <row r="10" spans="1:13" s="99" customFormat="1" ht="15" x14ac:dyDescent="0.25">
      <c r="A10" s="254" t="s">
        <v>17</v>
      </c>
      <c r="B10" s="112">
        <v>48429434.530000001</v>
      </c>
      <c r="C10" s="314">
        <v>354285936.46700001</v>
      </c>
      <c r="D10" s="430">
        <v>7.3155084279898999</v>
      </c>
      <c r="E10" s="112">
        <v>1083284</v>
      </c>
      <c r="F10" s="315">
        <v>18341043.649</v>
      </c>
      <c r="G10" s="432">
        <v>16.930965147643601</v>
      </c>
      <c r="H10" s="112">
        <v>281032.39</v>
      </c>
      <c r="I10" s="314">
        <v>734299.951</v>
      </c>
      <c r="J10" s="326">
        <v>2.6128659084456398</v>
      </c>
    </row>
    <row r="11" spans="1:13" s="99" customFormat="1" ht="15" x14ac:dyDescent="0.25">
      <c r="A11" s="254" t="s">
        <v>23</v>
      </c>
      <c r="B11" s="112">
        <v>40012353</v>
      </c>
      <c r="C11" s="314">
        <v>286225796.73900002</v>
      </c>
      <c r="D11" s="430">
        <v>7.1534357586768298</v>
      </c>
      <c r="E11" s="112"/>
      <c r="F11" s="315"/>
      <c r="G11" s="432"/>
      <c r="H11" s="112">
        <v>10370</v>
      </c>
      <c r="I11" s="314">
        <v>0</v>
      </c>
      <c r="J11" s="314">
        <v>0</v>
      </c>
    </row>
    <row r="12" spans="1:13" s="99" customFormat="1" ht="15" x14ac:dyDescent="0.25">
      <c r="A12" s="254" t="s">
        <v>77</v>
      </c>
      <c r="B12" s="112">
        <v>36223369.869999997</v>
      </c>
      <c r="C12" s="314">
        <v>209582655.00600001</v>
      </c>
      <c r="D12" s="430">
        <v>5.7858409021070996</v>
      </c>
      <c r="E12" s="112">
        <v>7854742.9299999997</v>
      </c>
      <c r="F12" s="315">
        <v>170490663.354</v>
      </c>
      <c r="G12" s="432">
        <v>21.705441524106</v>
      </c>
      <c r="H12" s="112">
        <v>678167.7</v>
      </c>
      <c r="I12" s="314">
        <v>185200.31700000001</v>
      </c>
      <c r="J12" s="326">
        <v>0.27308926243464599</v>
      </c>
    </row>
    <row r="13" spans="1:13" s="99" customFormat="1" ht="15" x14ac:dyDescent="0.25">
      <c r="A13" s="254" t="s">
        <v>21</v>
      </c>
      <c r="B13" s="112">
        <v>35564160.876000002</v>
      </c>
      <c r="C13" s="314">
        <v>158466326.296</v>
      </c>
      <c r="D13" s="430">
        <v>4.45578701683747</v>
      </c>
      <c r="E13" s="112">
        <v>499180</v>
      </c>
      <c r="F13" s="315">
        <v>9611143.8849999998</v>
      </c>
      <c r="G13" s="432">
        <v>19.253864107135701</v>
      </c>
      <c r="H13" s="112">
        <v>123924</v>
      </c>
      <c r="I13" s="314">
        <v>263199.31800000003</v>
      </c>
      <c r="J13" s="326">
        <v>2.1238768761498998</v>
      </c>
    </row>
    <row r="14" spans="1:13" s="99" customFormat="1" ht="15" x14ac:dyDescent="0.25">
      <c r="A14" s="254" t="s">
        <v>16</v>
      </c>
      <c r="B14" s="112">
        <v>26373096.289999999</v>
      </c>
      <c r="C14" s="314">
        <v>198592290.40400001</v>
      </c>
      <c r="D14" s="430">
        <v>7.5301090255110203</v>
      </c>
      <c r="E14" s="112">
        <v>1827232</v>
      </c>
      <c r="F14" s="315">
        <v>25347758.958000001</v>
      </c>
      <c r="G14" s="432">
        <v>13.872217079166701</v>
      </c>
      <c r="H14" s="112">
        <v>34612</v>
      </c>
      <c r="I14" s="314">
        <v>23319.978999999999</v>
      </c>
      <c r="J14" s="326">
        <v>0.67375416040679503</v>
      </c>
    </row>
    <row r="15" spans="1:13" s="99" customFormat="1" ht="15" x14ac:dyDescent="0.25">
      <c r="A15" s="254" t="s">
        <v>15</v>
      </c>
      <c r="B15" s="112">
        <v>22018474.033</v>
      </c>
      <c r="C15" s="314">
        <v>154796731.68599999</v>
      </c>
      <c r="D15" s="430">
        <v>7.0303115217703001</v>
      </c>
      <c r="E15" s="403">
        <v>1421656</v>
      </c>
      <c r="F15" s="404">
        <v>29181989.506000001</v>
      </c>
      <c r="G15" s="432">
        <v>20.5267585871688</v>
      </c>
      <c r="H15" s="112">
        <v>9500</v>
      </c>
      <c r="I15" s="314">
        <v>11120.7</v>
      </c>
      <c r="J15" s="326">
        <v>1.1706000000000001</v>
      </c>
    </row>
    <row r="16" spans="1:13" s="99" customFormat="1" ht="15" x14ac:dyDescent="0.25">
      <c r="A16" s="254" t="s">
        <v>26</v>
      </c>
      <c r="B16" s="112">
        <v>15101356.73</v>
      </c>
      <c r="C16" s="314">
        <v>141664609.15000001</v>
      </c>
      <c r="D16" s="430">
        <v>9.3809193228693406</v>
      </c>
      <c r="E16" s="112">
        <v>13670754</v>
      </c>
      <c r="F16" s="315">
        <v>438914333.27700001</v>
      </c>
      <c r="G16" s="432">
        <v>32.106080855306203</v>
      </c>
      <c r="H16" s="112"/>
      <c r="I16" s="314"/>
      <c r="J16" s="326"/>
    </row>
    <row r="17" spans="1:13" s="99" customFormat="1" ht="15" x14ac:dyDescent="0.25">
      <c r="A17" s="254" t="s">
        <v>25</v>
      </c>
      <c r="B17" s="112">
        <v>10716459.4</v>
      </c>
      <c r="C17" s="314">
        <v>236006522.206</v>
      </c>
      <c r="D17" s="430">
        <v>22.022807477439802</v>
      </c>
      <c r="E17" s="112">
        <v>712616</v>
      </c>
      <c r="F17" s="315">
        <v>17887073.879999999</v>
      </c>
      <c r="G17" s="432">
        <v>25.100578544405401</v>
      </c>
      <c r="H17" s="112">
        <v>6</v>
      </c>
      <c r="I17" s="314">
        <v>0</v>
      </c>
      <c r="J17" s="314">
        <v>0</v>
      </c>
    </row>
    <row r="18" spans="1:13" s="99" customFormat="1" ht="15" x14ac:dyDescent="0.25">
      <c r="A18" s="254" t="s">
        <v>123</v>
      </c>
      <c r="B18" s="112">
        <v>4783058</v>
      </c>
      <c r="C18" s="314">
        <v>58035278.789999999</v>
      </c>
      <c r="D18" s="430">
        <v>12.1335093134978</v>
      </c>
      <c r="E18" s="112">
        <v>848927.15</v>
      </c>
      <c r="F18" s="315">
        <v>17302292.260000002</v>
      </c>
      <c r="G18" s="432">
        <v>20.3813628295432</v>
      </c>
      <c r="H18" s="112"/>
      <c r="I18" s="314"/>
      <c r="J18" s="326"/>
    </row>
    <row r="19" spans="1:13" s="99" customFormat="1" ht="15" x14ac:dyDescent="0.25">
      <c r="A19" s="254" t="s">
        <v>28</v>
      </c>
      <c r="B19" s="112">
        <v>2876898.43</v>
      </c>
      <c r="C19" s="314">
        <v>58846604.126999997</v>
      </c>
      <c r="D19" s="430">
        <v>20.454877208508201</v>
      </c>
      <c r="E19" s="112">
        <v>526066</v>
      </c>
      <c r="F19" s="315">
        <v>12868890.439999999</v>
      </c>
      <c r="G19" s="432">
        <v>24.4625017393255</v>
      </c>
      <c r="H19" s="112"/>
      <c r="I19" s="314"/>
      <c r="J19" s="326"/>
    </row>
    <row r="20" spans="1:13" s="99" customFormat="1" ht="15" x14ac:dyDescent="0.25">
      <c r="A20" s="254" t="s">
        <v>126</v>
      </c>
      <c r="B20" s="112">
        <v>2734741.82</v>
      </c>
      <c r="C20" s="314">
        <v>34016080.520000003</v>
      </c>
      <c r="D20" s="430">
        <v>12.4384979493238</v>
      </c>
      <c r="E20" s="112">
        <v>7719549.9000000004</v>
      </c>
      <c r="F20" s="315">
        <v>97747486.609999999</v>
      </c>
      <c r="G20" s="432">
        <v>12.6623297829838</v>
      </c>
      <c r="H20" s="112"/>
      <c r="I20" s="314"/>
      <c r="J20" s="326"/>
    </row>
    <row r="21" spans="1:13" s="99" customFormat="1" ht="15" x14ac:dyDescent="0.25">
      <c r="A21" s="254" t="s">
        <v>29</v>
      </c>
      <c r="B21" s="112">
        <v>1920353.47</v>
      </c>
      <c r="C21" s="314">
        <v>17591036.011999998</v>
      </c>
      <c r="D21" s="430">
        <v>9.1603115191079905</v>
      </c>
      <c r="E21" s="112"/>
      <c r="F21" s="315"/>
      <c r="G21" s="432"/>
      <c r="H21" s="112">
        <v>7225</v>
      </c>
      <c r="I21" s="314">
        <v>38963.417000000001</v>
      </c>
      <c r="J21" s="326">
        <v>5.39286048442907</v>
      </c>
    </row>
    <row r="22" spans="1:13" s="99" customFormat="1" ht="15" x14ac:dyDescent="0.25">
      <c r="A22" s="254" t="s">
        <v>24</v>
      </c>
      <c r="B22" s="112">
        <v>1869895.46</v>
      </c>
      <c r="C22" s="314">
        <v>33488780.647999998</v>
      </c>
      <c r="D22" s="430">
        <v>17.909440053937601</v>
      </c>
      <c r="E22" s="112">
        <v>99678</v>
      </c>
      <c r="F22" s="315">
        <v>4374878.6399999997</v>
      </c>
      <c r="G22" s="432">
        <v>43.890112562451101</v>
      </c>
      <c r="H22" s="112">
        <v>8071</v>
      </c>
      <c r="I22" s="314">
        <v>1372.999</v>
      </c>
      <c r="J22" s="326">
        <v>0.17011510345682099</v>
      </c>
    </row>
    <row r="23" spans="1:13" s="99" customFormat="1" ht="15" x14ac:dyDescent="0.25">
      <c r="A23" s="254" t="s">
        <v>122</v>
      </c>
      <c r="B23" s="112">
        <v>1528956.08</v>
      </c>
      <c r="C23" s="314">
        <v>34574885.130000003</v>
      </c>
      <c r="D23" s="430">
        <v>22.613393270263199</v>
      </c>
      <c r="E23" s="112">
        <v>18462289.539999999</v>
      </c>
      <c r="F23" s="315">
        <v>560025268.33000004</v>
      </c>
      <c r="G23" s="432">
        <v>30.333467965425498</v>
      </c>
      <c r="H23" s="112"/>
      <c r="I23" s="314"/>
      <c r="J23" s="326"/>
    </row>
    <row r="24" spans="1:13" s="99" customFormat="1" ht="15" x14ac:dyDescent="0.25">
      <c r="A24" s="254" t="s">
        <v>27</v>
      </c>
      <c r="B24" s="112">
        <v>592244.49</v>
      </c>
      <c r="C24" s="314">
        <v>5655510.1310000001</v>
      </c>
      <c r="D24" s="430">
        <v>9.5492828156155607</v>
      </c>
      <c r="E24" s="112">
        <v>11596</v>
      </c>
      <c r="F24" s="315">
        <v>42419.33</v>
      </c>
      <c r="G24" s="432">
        <v>3.6581002069679198</v>
      </c>
      <c r="H24" s="112"/>
      <c r="I24" s="314"/>
      <c r="J24" s="326"/>
    </row>
    <row r="25" spans="1:13" s="99" customFormat="1" ht="15" x14ac:dyDescent="0.25">
      <c r="A25" s="254" t="s">
        <v>127</v>
      </c>
      <c r="B25" s="112">
        <v>371018</v>
      </c>
      <c r="C25" s="314">
        <v>3538390.78</v>
      </c>
      <c r="D25" s="430">
        <v>9.5369787449665502</v>
      </c>
      <c r="E25" s="112">
        <v>3463298.22</v>
      </c>
      <c r="F25" s="315">
        <v>157444897.38</v>
      </c>
      <c r="G25" s="432">
        <v>45.460970259731198</v>
      </c>
      <c r="H25" s="112"/>
      <c r="I25" s="314"/>
      <c r="J25" s="326"/>
    </row>
    <row r="26" spans="1:13" s="99" customFormat="1" ht="15" x14ac:dyDescent="0.25">
      <c r="A26" s="254" t="s">
        <v>125</v>
      </c>
      <c r="B26" s="112">
        <v>302704.92</v>
      </c>
      <c r="C26" s="314">
        <v>3096199.41</v>
      </c>
      <c r="D26" s="430">
        <v>10.2284409847055</v>
      </c>
      <c r="E26" s="112">
        <v>12200</v>
      </c>
      <c r="F26" s="315">
        <v>429598.93</v>
      </c>
      <c r="G26" s="432">
        <v>35.213027049180297</v>
      </c>
      <c r="H26" s="112"/>
      <c r="I26" s="314"/>
      <c r="J26" s="326"/>
    </row>
    <row r="27" spans="1:13" s="99" customFormat="1" ht="15" x14ac:dyDescent="0.25">
      <c r="A27" s="254" t="s">
        <v>124</v>
      </c>
      <c r="B27" s="112">
        <v>264777.15999999997</v>
      </c>
      <c r="C27" s="314">
        <v>3115766.2</v>
      </c>
      <c r="D27" s="430">
        <v>11.767503662325</v>
      </c>
      <c r="E27" s="403">
        <v>38453</v>
      </c>
      <c r="F27" s="315">
        <v>469377.71500000003</v>
      </c>
      <c r="G27" s="432">
        <v>12.2065304397576</v>
      </c>
      <c r="H27" s="112"/>
      <c r="I27" s="314"/>
      <c r="J27" s="326"/>
    </row>
    <row r="28" spans="1:13" s="99" customFormat="1" ht="15.75" thickBot="1" x14ac:dyDescent="0.3">
      <c r="A28" s="255" t="s">
        <v>30</v>
      </c>
      <c r="B28" s="112">
        <v>53271</v>
      </c>
      <c r="C28" s="341">
        <v>238532.995</v>
      </c>
      <c r="D28" s="430">
        <v>4.4777269996808799</v>
      </c>
      <c r="E28" s="112"/>
      <c r="F28" s="315"/>
      <c r="G28" s="434"/>
      <c r="H28" s="112"/>
      <c r="I28" s="314"/>
      <c r="J28" s="326"/>
    </row>
    <row r="29" spans="1:13" s="101" customFormat="1" ht="15.75" thickBot="1" x14ac:dyDescent="0.3">
      <c r="A29" s="113" t="s">
        <v>1</v>
      </c>
      <c r="B29" s="269">
        <f>SUM(B4:B28)</f>
        <v>884681347.46599996</v>
      </c>
      <c r="C29" s="327">
        <f>SUM(C4:C28)</f>
        <v>7978559207.3989983</v>
      </c>
      <c r="D29" s="614">
        <f>Table10[[#This Row],[Owned Annual O&amp;M Costs]]/Table10[[#This Row],[Owned Square Feet]]</f>
        <v>9.0185683582592198</v>
      </c>
      <c r="E29" s="114">
        <f>SUM(E4:E28)</f>
        <v>254311963.646</v>
      </c>
      <c r="F29" s="342">
        <f>SUM(F4:F28)</f>
        <v>7183094651.2230005</v>
      </c>
      <c r="G29" s="614">
        <f>Table10[[#This Row],[Leased Annual Costs***]]/Table10[[#This Row],[Leased Square Feet]]</f>
        <v>28.245209341475594</v>
      </c>
      <c r="H29" s="114">
        <f>SUBTOTAL(109,H4:H28)</f>
        <v>2278638.17</v>
      </c>
      <c r="I29" s="342">
        <f>SUBTOTAL(109,I4:I28)</f>
        <v>10698547.830999997</v>
      </c>
      <c r="J29" s="614">
        <f>Table10[[#This Row],[Otherwise Managed Annual O&amp;M Costs****]]/Table10[[#This Row],[Otherwise Managed Square Feet****]]</f>
        <v>4.6951499241320951</v>
      </c>
    </row>
    <row r="30" spans="1:13" s="99" customFormat="1" ht="15" x14ac:dyDescent="0.25">
      <c r="A30" s="139"/>
      <c r="B30" s="140"/>
      <c r="C30" s="140"/>
      <c r="D30" s="140"/>
      <c r="E30" s="140"/>
      <c r="F30" s="140"/>
      <c r="G30" s="140"/>
      <c r="H30" s="141"/>
      <c r="I30" s="142"/>
      <c r="J30" s="143"/>
      <c r="K30" s="109"/>
      <c r="L30" s="109"/>
      <c r="M30" s="109"/>
    </row>
    <row r="31" spans="1:13" s="115" customFormat="1" ht="15" x14ac:dyDescent="0.25">
      <c r="A31" s="109" t="s">
        <v>143</v>
      </c>
      <c r="B31" s="99"/>
      <c r="C31" s="144"/>
      <c r="D31" s="144"/>
      <c r="E31" s="137"/>
      <c r="F31" s="145"/>
      <c r="G31" s="140"/>
      <c r="H31" s="109"/>
      <c r="I31" s="109"/>
      <c r="J31" s="109"/>
      <c r="K31" s="109"/>
      <c r="L31" s="109"/>
      <c r="M31" s="109"/>
    </row>
    <row r="32" spans="1:13" s="115" customFormat="1" ht="15" x14ac:dyDescent="0.25">
      <c r="A32" s="109" t="s">
        <v>434</v>
      </c>
      <c r="B32" s="99"/>
      <c r="C32" s="144"/>
      <c r="D32" s="144"/>
      <c r="E32" s="137"/>
      <c r="F32" s="145"/>
      <c r="G32" s="140"/>
      <c r="H32" s="109"/>
      <c r="I32" s="109"/>
      <c r="J32" s="109"/>
      <c r="K32" s="109"/>
      <c r="L32" s="109"/>
      <c r="M32" s="109"/>
    </row>
    <row r="33" spans="1:13" s="229" customFormat="1" ht="15" x14ac:dyDescent="0.25">
      <c r="A33" s="146" t="s">
        <v>234</v>
      </c>
      <c r="B33" s="146"/>
      <c r="C33" s="228"/>
      <c r="D33" s="228"/>
      <c r="E33" s="146"/>
      <c r="F33" s="228"/>
      <c r="G33" s="140"/>
      <c r="H33" s="147"/>
      <c r="I33" s="147"/>
      <c r="J33" s="147"/>
      <c r="K33" s="147"/>
      <c r="L33" s="147"/>
      <c r="M33" s="147"/>
    </row>
    <row r="34" spans="1:13" s="115" customFormat="1" ht="15" x14ac:dyDescent="0.25">
      <c r="A34" s="99" t="s">
        <v>289</v>
      </c>
      <c r="B34" s="99"/>
      <c r="C34" s="144"/>
      <c r="D34" s="144"/>
      <c r="E34" s="137"/>
      <c r="F34" s="145"/>
      <c r="G34" s="140"/>
      <c r="H34" s="109"/>
      <c r="I34" s="109"/>
      <c r="J34" s="109"/>
      <c r="K34" s="109"/>
      <c r="L34" s="109"/>
      <c r="M34" s="109"/>
    </row>
    <row r="35" spans="1:13" s="115" customFormat="1" ht="15" x14ac:dyDescent="0.25">
      <c r="A35" s="230" t="s">
        <v>292</v>
      </c>
      <c r="B35" s="125"/>
      <c r="C35" s="126"/>
      <c r="D35" s="127"/>
      <c r="E35" s="125"/>
      <c r="F35" s="126"/>
      <c r="G35" s="140"/>
      <c r="H35" s="109"/>
      <c r="I35" s="109"/>
      <c r="J35" s="109"/>
      <c r="K35" s="109"/>
      <c r="L35" s="109"/>
      <c r="M35" s="109"/>
    </row>
    <row r="36" spans="1:13" s="115" customFormat="1" ht="15" x14ac:dyDescent="0.25">
      <c r="A36" s="99" t="s">
        <v>295</v>
      </c>
      <c r="B36" s="99"/>
      <c r="C36" s="144"/>
      <c r="D36" s="144"/>
      <c r="E36" s="137"/>
      <c r="F36" s="145"/>
      <c r="G36" s="140"/>
      <c r="H36" s="109"/>
      <c r="I36" s="109"/>
      <c r="J36" s="109"/>
      <c r="K36" s="109"/>
      <c r="L36" s="109"/>
      <c r="M36" s="109"/>
    </row>
    <row r="37" spans="1:13" s="229" customFormat="1" ht="15" customHeight="1" x14ac:dyDescent="0.25">
      <c r="A37" s="663" t="s">
        <v>249</v>
      </c>
      <c r="B37" s="663"/>
      <c r="C37" s="663"/>
      <c r="D37" s="663"/>
      <c r="E37" s="663"/>
      <c r="F37" s="663"/>
      <c r="G37" s="663"/>
      <c r="H37" s="147"/>
      <c r="I37" s="147"/>
      <c r="J37" s="147"/>
      <c r="K37" s="147"/>
      <c r="L37" s="147"/>
      <c r="M37" s="147"/>
    </row>
    <row r="38" spans="1:13" s="229" customFormat="1" ht="15" x14ac:dyDescent="0.25">
      <c r="A38" s="663"/>
      <c r="B38" s="663"/>
      <c r="C38" s="663"/>
      <c r="D38" s="663"/>
      <c r="E38" s="663"/>
      <c r="F38" s="663"/>
      <c r="G38" s="663"/>
      <c r="H38" s="147"/>
      <c r="I38" s="147"/>
      <c r="J38" s="147"/>
      <c r="K38" s="147"/>
      <c r="L38" s="147"/>
      <c r="M38" s="147"/>
    </row>
    <row r="39" spans="1:13" s="115" customFormat="1" ht="15" x14ac:dyDescent="0.25">
      <c r="A39" s="139"/>
      <c r="B39" s="140"/>
      <c r="C39" s="140"/>
      <c r="D39" s="140"/>
      <c r="E39" s="140"/>
      <c r="F39" s="140"/>
      <c r="G39" s="140"/>
      <c r="H39" s="109"/>
      <c r="I39" s="109"/>
      <c r="J39" s="109"/>
      <c r="K39" s="109"/>
      <c r="L39" s="109"/>
      <c r="M39" s="109"/>
    </row>
    <row r="40" spans="1:13" s="115" customFormat="1" ht="15" x14ac:dyDescent="0.25">
      <c r="A40" s="139"/>
      <c r="B40" s="140"/>
      <c r="C40" s="140"/>
      <c r="D40" s="140"/>
      <c r="E40" s="140"/>
      <c r="F40" s="140"/>
      <c r="G40" s="140"/>
      <c r="H40" s="109"/>
      <c r="I40" s="109"/>
      <c r="J40" s="109"/>
      <c r="K40" s="109"/>
      <c r="L40" s="109"/>
      <c r="M40" s="109"/>
    </row>
    <row r="41" spans="1:13" s="115" customFormat="1" ht="15" x14ac:dyDescent="0.25">
      <c r="A41" s="139"/>
      <c r="B41" s="140"/>
      <c r="C41" s="140"/>
      <c r="D41" s="140"/>
      <c r="E41" s="140"/>
      <c r="F41" s="140"/>
      <c r="G41" s="140"/>
      <c r="H41" s="109"/>
      <c r="I41" s="109"/>
      <c r="J41" s="109"/>
      <c r="K41" s="109"/>
      <c r="L41" s="109"/>
      <c r="M41" s="109"/>
    </row>
    <row r="42" spans="1:13" s="115" customFormat="1" ht="15" x14ac:dyDescent="0.25">
      <c r="A42" s="139"/>
      <c r="B42" s="140"/>
      <c r="C42" s="140"/>
      <c r="D42" s="140"/>
      <c r="E42" s="140"/>
      <c r="F42" s="140"/>
      <c r="G42" s="140"/>
      <c r="H42" s="109"/>
      <c r="I42" s="109"/>
      <c r="J42" s="109"/>
      <c r="K42" s="109"/>
      <c r="L42" s="109"/>
      <c r="M42" s="109"/>
    </row>
    <row r="43" spans="1:13" s="115" customFormat="1" ht="15" x14ac:dyDescent="0.25">
      <c r="A43" s="139"/>
      <c r="B43" s="140"/>
      <c r="C43" s="140"/>
      <c r="D43" s="140"/>
      <c r="E43" s="140"/>
      <c r="F43" s="140"/>
      <c r="G43" s="140"/>
      <c r="H43" s="109"/>
      <c r="I43" s="109"/>
      <c r="J43" s="109"/>
      <c r="K43" s="109"/>
      <c r="L43" s="109"/>
      <c r="M43" s="109"/>
    </row>
    <row r="44" spans="1:13" s="115" customFormat="1" ht="15" x14ac:dyDescent="0.25">
      <c r="A44" s="139"/>
      <c r="B44" s="140"/>
      <c r="C44" s="140"/>
      <c r="D44" s="140"/>
      <c r="E44" s="140"/>
      <c r="F44" s="140"/>
      <c r="G44" s="140"/>
      <c r="H44" s="109"/>
      <c r="I44" s="109"/>
      <c r="J44" s="109"/>
      <c r="K44" s="109"/>
      <c r="L44" s="109"/>
      <c r="M44" s="109"/>
    </row>
    <row r="45" spans="1:13" s="115" customFormat="1" ht="15" x14ac:dyDescent="0.25">
      <c r="A45" s="139"/>
      <c r="B45" s="140"/>
      <c r="C45" s="140"/>
      <c r="D45" s="140"/>
      <c r="E45" s="140"/>
      <c r="F45" s="140"/>
      <c r="G45" s="140"/>
      <c r="H45" s="109"/>
      <c r="I45" s="109"/>
      <c r="J45" s="109"/>
      <c r="K45" s="109"/>
      <c r="L45" s="109"/>
      <c r="M45" s="109"/>
    </row>
    <row r="46" spans="1:13" s="115" customFormat="1" ht="15" x14ac:dyDescent="0.25">
      <c r="A46" s="139"/>
      <c r="B46" s="140"/>
      <c r="C46" s="140"/>
      <c r="D46" s="140"/>
      <c r="E46" s="140"/>
      <c r="F46" s="140"/>
      <c r="G46" s="140"/>
      <c r="H46" s="109"/>
      <c r="I46" s="109"/>
      <c r="J46" s="109"/>
      <c r="K46" s="109"/>
      <c r="L46" s="109"/>
      <c r="M46" s="109"/>
    </row>
    <row r="47" spans="1:13" s="115" customFormat="1" ht="15" x14ac:dyDescent="0.25">
      <c r="A47" s="139"/>
      <c r="B47" s="140"/>
      <c r="C47" s="140"/>
      <c r="D47" s="140"/>
      <c r="E47" s="140"/>
      <c r="F47" s="140"/>
      <c r="G47" s="140"/>
      <c r="H47" s="109"/>
      <c r="I47" s="109"/>
      <c r="J47" s="109"/>
      <c r="K47" s="109"/>
      <c r="L47" s="109"/>
      <c r="M47" s="109"/>
    </row>
    <row r="48" spans="1:13" s="115" customFormat="1" ht="15" x14ac:dyDescent="0.25">
      <c r="A48" s="139"/>
      <c r="B48" s="140"/>
      <c r="C48" s="140"/>
      <c r="D48" s="140"/>
      <c r="E48" s="140"/>
      <c r="F48" s="140"/>
      <c r="G48" s="140"/>
      <c r="H48" s="109"/>
      <c r="I48" s="109"/>
      <c r="J48" s="109"/>
      <c r="K48" s="109"/>
      <c r="L48" s="109"/>
      <c r="M48" s="109"/>
    </row>
    <row r="49" spans="1:13" s="115" customFormat="1" ht="15" x14ac:dyDescent="0.25">
      <c r="A49" s="139"/>
      <c r="B49" s="140"/>
      <c r="C49" s="140"/>
      <c r="D49" s="140"/>
      <c r="E49" s="140"/>
      <c r="F49" s="140"/>
      <c r="G49" s="140"/>
      <c r="H49" s="109"/>
      <c r="I49" s="109"/>
      <c r="J49" s="109"/>
      <c r="K49" s="109"/>
      <c r="L49" s="109"/>
      <c r="M49" s="109"/>
    </row>
    <row r="50" spans="1:13" s="115" customFormat="1" ht="15" x14ac:dyDescent="0.25">
      <c r="A50" s="139"/>
      <c r="B50" s="140"/>
      <c r="C50" s="140"/>
      <c r="D50" s="140"/>
      <c r="E50" s="140"/>
      <c r="F50" s="140"/>
      <c r="G50" s="140"/>
      <c r="H50" s="109"/>
      <c r="I50" s="109"/>
      <c r="J50" s="109"/>
      <c r="K50" s="109"/>
      <c r="L50" s="109"/>
      <c r="M50" s="109"/>
    </row>
    <row r="51" spans="1:13" s="115" customFormat="1" ht="15" x14ac:dyDescent="0.25">
      <c r="A51" s="139"/>
      <c r="B51" s="140"/>
      <c r="C51" s="140"/>
      <c r="D51" s="140"/>
      <c r="E51" s="140"/>
      <c r="F51" s="140"/>
      <c r="G51" s="140"/>
      <c r="H51" s="109"/>
      <c r="I51" s="109"/>
      <c r="J51" s="109"/>
      <c r="K51" s="109"/>
      <c r="L51" s="109"/>
      <c r="M51" s="109"/>
    </row>
    <row r="52" spans="1:13" s="115" customFormat="1" ht="15" x14ac:dyDescent="0.25">
      <c r="A52" s="139"/>
      <c r="B52" s="140"/>
      <c r="C52" s="140"/>
      <c r="D52" s="140"/>
      <c r="E52" s="140"/>
      <c r="F52" s="140"/>
      <c r="G52" s="140"/>
      <c r="H52" s="109"/>
      <c r="I52" s="109"/>
      <c r="J52" s="109"/>
      <c r="K52" s="109"/>
      <c r="L52" s="109"/>
      <c r="M52" s="109"/>
    </row>
    <row r="53" spans="1:13" s="115" customFormat="1" ht="15" x14ac:dyDescent="0.25">
      <c r="A53" s="139"/>
      <c r="B53" s="140"/>
      <c r="C53" s="140"/>
      <c r="D53" s="140"/>
      <c r="E53" s="140"/>
      <c r="F53" s="140"/>
      <c r="G53" s="140"/>
      <c r="H53" s="109"/>
      <c r="I53" s="109"/>
      <c r="J53" s="109"/>
      <c r="K53" s="109"/>
      <c r="L53" s="109"/>
      <c r="M53" s="109"/>
    </row>
    <row r="54" spans="1:13" s="115" customFormat="1" ht="15" x14ac:dyDescent="0.25">
      <c r="A54" s="139"/>
      <c r="B54" s="140"/>
      <c r="C54" s="140"/>
      <c r="D54" s="140"/>
      <c r="E54" s="140"/>
      <c r="F54" s="140"/>
      <c r="G54" s="140"/>
      <c r="H54" s="109"/>
      <c r="I54" s="109"/>
      <c r="J54" s="109"/>
      <c r="K54" s="109"/>
      <c r="L54" s="109"/>
      <c r="M54" s="109"/>
    </row>
    <row r="55" spans="1:13" s="115" customFormat="1" ht="15" x14ac:dyDescent="0.25">
      <c r="A55" s="139"/>
      <c r="B55" s="140"/>
      <c r="C55" s="140"/>
      <c r="D55" s="140"/>
      <c r="E55" s="140"/>
      <c r="F55" s="140"/>
      <c r="G55" s="140"/>
      <c r="H55" s="109"/>
      <c r="I55" s="109"/>
      <c r="J55" s="109"/>
      <c r="K55" s="109"/>
      <c r="L55" s="109"/>
      <c r="M55" s="109"/>
    </row>
    <row r="56" spans="1:13" s="115" customFormat="1" ht="15" x14ac:dyDescent="0.25">
      <c r="A56" s="139"/>
      <c r="B56" s="140"/>
      <c r="C56" s="140"/>
      <c r="D56" s="140"/>
      <c r="E56" s="140"/>
      <c r="F56" s="140"/>
      <c r="G56" s="140"/>
      <c r="H56" s="109"/>
      <c r="I56" s="109"/>
      <c r="J56" s="109"/>
      <c r="K56" s="109"/>
      <c r="L56" s="109"/>
      <c r="M56" s="109"/>
    </row>
    <row r="57" spans="1:13" s="115" customFormat="1" ht="15" x14ac:dyDescent="0.25">
      <c r="A57" s="99"/>
      <c r="B57" s="99"/>
      <c r="C57" s="144"/>
      <c r="D57" s="144"/>
      <c r="E57" s="137"/>
      <c r="F57" s="145"/>
      <c r="G57" s="99"/>
      <c r="H57" s="109"/>
      <c r="I57" s="109"/>
      <c r="J57" s="109"/>
      <c r="K57" s="109"/>
      <c r="L57" s="109"/>
      <c r="M57" s="109"/>
    </row>
    <row r="58" spans="1:13" s="99" customFormat="1" ht="15" x14ac:dyDescent="0.25">
      <c r="C58" s="144"/>
      <c r="D58" s="144"/>
      <c r="E58" s="137"/>
      <c r="F58" s="145"/>
      <c r="H58" s="109"/>
      <c r="I58" s="109"/>
      <c r="J58" s="109"/>
      <c r="K58" s="109"/>
      <c r="L58" s="109"/>
      <c r="M58" s="109"/>
    </row>
    <row r="59" spans="1:13" s="99" customFormat="1" ht="15" x14ac:dyDescent="0.25">
      <c r="C59" s="144"/>
      <c r="D59" s="144"/>
      <c r="E59" s="137"/>
      <c r="F59" s="145"/>
      <c r="H59" s="109"/>
      <c r="I59" s="109"/>
      <c r="J59" s="109"/>
      <c r="K59" s="109"/>
      <c r="L59" s="109"/>
      <c r="M59" s="109"/>
    </row>
    <row r="60" spans="1:13" s="99" customFormat="1" ht="15" x14ac:dyDescent="0.25">
      <c r="C60" s="144"/>
      <c r="D60" s="144"/>
      <c r="E60" s="137"/>
      <c r="F60" s="145"/>
      <c r="H60" s="109"/>
      <c r="I60" s="109"/>
      <c r="J60" s="109"/>
      <c r="K60" s="109"/>
      <c r="L60" s="109"/>
      <c r="M60" s="109"/>
    </row>
    <row r="61" spans="1:13" s="99" customFormat="1" ht="15" x14ac:dyDescent="0.25">
      <c r="C61" s="144"/>
      <c r="D61" s="144"/>
      <c r="E61" s="137"/>
      <c r="F61" s="145"/>
      <c r="H61" s="109"/>
      <c r="I61" s="109"/>
      <c r="J61" s="109"/>
      <c r="K61" s="109"/>
      <c r="L61" s="109"/>
      <c r="M61" s="109"/>
    </row>
    <row r="62" spans="1:13" s="99" customFormat="1" ht="15" x14ac:dyDescent="0.25">
      <c r="C62" s="144"/>
      <c r="D62" s="144"/>
      <c r="E62" s="137"/>
      <c r="F62" s="145"/>
      <c r="H62" s="109"/>
      <c r="I62" s="109"/>
      <c r="J62" s="109"/>
      <c r="K62" s="109"/>
      <c r="L62" s="109"/>
      <c r="M62" s="109"/>
    </row>
    <row r="63" spans="1:13" s="99" customFormat="1" ht="15" x14ac:dyDescent="0.25">
      <c r="C63" s="144"/>
      <c r="D63" s="144"/>
      <c r="E63" s="137"/>
      <c r="F63" s="145"/>
      <c r="H63" s="109"/>
      <c r="I63" s="109"/>
      <c r="J63" s="109"/>
      <c r="K63" s="109"/>
      <c r="L63" s="109"/>
      <c r="M63" s="109"/>
    </row>
    <row r="64" spans="1:13" s="99" customFormat="1" ht="15" x14ac:dyDescent="0.25">
      <c r="C64" s="144"/>
      <c r="D64" s="144"/>
      <c r="E64" s="137"/>
      <c r="F64" s="145"/>
      <c r="H64" s="109"/>
      <c r="I64" s="109"/>
      <c r="J64" s="109"/>
      <c r="K64" s="109"/>
      <c r="L64" s="109"/>
      <c r="M64" s="109"/>
    </row>
    <row r="65" spans="3:13" s="99" customFormat="1" ht="15" x14ac:dyDescent="0.25">
      <c r="C65" s="144"/>
      <c r="D65" s="144"/>
      <c r="E65" s="137"/>
      <c r="F65" s="145"/>
      <c r="H65" s="109"/>
      <c r="I65" s="109"/>
      <c r="J65" s="109"/>
      <c r="K65" s="109"/>
      <c r="L65" s="109"/>
      <c r="M65" s="109"/>
    </row>
    <row r="66" spans="3:13" s="99" customFormat="1" ht="15" x14ac:dyDescent="0.25">
      <c r="C66" s="144"/>
      <c r="D66" s="144"/>
      <c r="E66" s="137"/>
      <c r="F66" s="145"/>
      <c r="H66" s="109"/>
      <c r="I66" s="109"/>
      <c r="J66" s="109"/>
      <c r="K66" s="109"/>
      <c r="L66" s="109"/>
      <c r="M66" s="109"/>
    </row>
    <row r="67" spans="3:13" s="99" customFormat="1" ht="15" x14ac:dyDescent="0.25">
      <c r="C67" s="144"/>
      <c r="D67" s="144"/>
      <c r="E67" s="137"/>
      <c r="F67" s="145"/>
      <c r="H67" s="109"/>
      <c r="I67" s="109"/>
      <c r="J67" s="109"/>
      <c r="K67" s="109"/>
      <c r="L67" s="109"/>
      <c r="M67" s="109"/>
    </row>
    <row r="68" spans="3:13" s="99" customFormat="1" ht="15" x14ac:dyDescent="0.25">
      <c r="C68" s="144"/>
      <c r="D68" s="144"/>
      <c r="E68" s="137"/>
      <c r="F68" s="145"/>
      <c r="H68" s="109"/>
      <c r="I68" s="109"/>
      <c r="J68" s="109"/>
      <c r="K68" s="109"/>
      <c r="L68" s="109"/>
      <c r="M68" s="109"/>
    </row>
    <row r="69" spans="3:13" s="99" customFormat="1" ht="15" x14ac:dyDescent="0.25">
      <c r="C69" s="144"/>
      <c r="D69" s="144"/>
      <c r="E69" s="137"/>
      <c r="F69" s="145"/>
      <c r="H69" s="109"/>
      <c r="I69" s="109"/>
      <c r="J69" s="109"/>
      <c r="K69" s="109"/>
      <c r="L69" s="109"/>
      <c r="M69" s="109"/>
    </row>
    <row r="70" spans="3:13" s="99" customFormat="1" ht="15" x14ac:dyDescent="0.25">
      <c r="C70" s="144"/>
      <c r="D70" s="144"/>
      <c r="E70" s="137"/>
      <c r="F70" s="145"/>
      <c r="H70" s="109"/>
      <c r="I70" s="109"/>
      <c r="J70" s="109"/>
      <c r="K70" s="109"/>
      <c r="L70" s="109"/>
      <c r="M70" s="109"/>
    </row>
    <row r="71" spans="3:13" s="99" customFormat="1" ht="15" x14ac:dyDescent="0.25">
      <c r="C71" s="144"/>
      <c r="D71" s="144"/>
      <c r="E71" s="137"/>
      <c r="F71" s="145"/>
      <c r="H71" s="109"/>
      <c r="I71" s="109"/>
      <c r="J71" s="109"/>
      <c r="K71" s="109"/>
      <c r="L71" s="109"/>
      <c r="M71" s="109"/>
    </row>
    <row r="72" spans="3:13" s="99" customFormat="1" ht="15" x14ac:dyDescent="0.25">
      <c r="C72" s="144"/>
      <c r="D72" s="144"/>
      <c r="E72" s="137"/>
      <c r="F72" s="145"/>
      <c r="H72" s="109"/>
      <c r="I72" s="109"/>
      <c r="J72" s="109"/>
      <c r="K72" s="109"/>
      <c r="L72" s="109"/>
      <c r="M72" s="109"/>
    </row>
    <row r="73" spans="3:13" s="99" customFormat="1" ht="15" x14ac:dyDescent="0.25">
      <c r="C73" s="144"/>
      <c r="D73" s="144"/>
      <c r="E73" s="137"/>
      <c r="F73" s="145"/>
      <c r="H73" s="109"/>
      <c r="I73" s="109"/>
      <c r="J73" s="109"/>
      <c r="K73" s="109"/>
      <c r="L73" s="109"/>
      <c r="M73" s="109"/>
    </row>
    <row r="74" spans="3:13" s="99" customFormat="1" ht="15" x14ac:dyDescent="0.25">
      <c r="C74" s="144"/>
      <c r="D74" s="144"/>
      <c r="E74" s="137"/>
      <c r="F74" s="145"/>
      <c r="H74" s="109"/>
      <c r="I74" s="109"/>
      <c r="J74" s="109"/>
      <c r="K74" s="109"/>
      <c r="L74" s="109"/>
      <c r="M74" s="109"/>
    </row>
    <row r="75" spans="3:13" s="99" customFormat="1" ht="15" x14ac:dyDescent="0.25">
      <c r="C75" s="144"/>
      <c r="D75" s="144"/>
      <c r="E75" s="137"/>
      <c r="F75" s="145"/>
      <c r="H75" s="109"/>
      <c r="I75" s="109"/>
      <c r="J75" s="109"/>
      <c r="K75" s="109"/>
      <c r="L75" s="109"/>
      <c r="M75" s="109"/>
    </row>
    <row r="76" spans="3:13" s="99" customFormat="1" ht="15" x14ac:dyDescent="0.25">
      <c r="C76" s="144"/>
      <c r="D76" s="144"/>
      <c r="E76" s="137"/>
      <c r="F76" s="145"/>
      <c r="H76" s="109"/>
      <c r="I76" s="109"/>
      <c r="J76" s="109"/>
      <c r="K76" s="109"/>
      <c r="L76" s="109"/>
      <c r="M76" s="109"/>
    </row>
    <row r="77" spans="3:13" s="99" customFormat="1" ht="15" x14ac:dyDescent="0.25">
      <c r="C77" s="144"/>
      <c r="D77" s="144"/>
      <c r="E77" s="137"/>
      <c r="F77" s="145"/>
      <c r="H77" s="109"/>
      <c r="I77" s="109"/>
      <c r="J77" s="109"/>
      <c r="K77" s="109"/>
      <c r="L77" s="109"/>
      <c r="M77" s="109"/>
    </row>
    <row r="78" spans="3:13" s="99" customFormat="1" ht="15" x14ac:dyDescent="0.25">
      <c r="C78" s="144"/>
      <c r="D78" s="144"/>
      <c r="E78" s="137"/>
      <c r="F78" s="145"/>
      <c r="H78" s="109"/>
      <c r="I78" s="109"/>
      <c r="J78" s="109"/>
      <c r="K78" s="109"/>
      <c r="L78" s="109"/>
      <c r="M78" s="109"/>
    </row>
    <row r="79" spans="3:13" s="99" customFormat="1" ht="15" x14ac:dyDescent="0.25">
      <c r="C79" s="144"/>
      <c r="D79" s="144"/>
      <c r="E79" s="137"/>
      <c r="F79" s="145"/>
      <c r="H79" s="109"/>
      <c r="I79" s="109"/>
      <c r="J79" s="109"/>
      <c r="K79" s="109"/>
      <c r="L79" s="109"/>
      <c r="M79" s="109"/>
    </row>
    <row r="80" spans="3:13" s="99" customFormat="1" ht="15" x14ac:dyDescent="0.25">
      <c r="C80" s="144"/>
      <c r="D80" s="144"/>
      <c r="E80" s="137"/>
      <c r="F80" s="145"/>
      <c r="H80" s="109"/>
      <c r="I80" s="109"/>
      <c r="J80" s="109"/>
      <c r="K80" s="109"/>
      <c r="L80" s="109"/>
      <c r="M80" s="109"/>
    </row>
    <row r="81" spans="3:13" s="99" customFormat="1" ht="15" x14ac:dyDescent="0.25">
      <c r="C81" s="144"/>
      <c r="D81" s="144"/>
      <c r="E81" s="137"/>
      <c r="F81" s="145"/>
      <c r="H81" s="109"/>
      <c r="I81" s="109"/>
      <c r="J81" s="109"/>
      <c r="K81" s="109"/>
      <c r="L81" s="109"/>
      <c r="M81" s="109"/>
    </row>
    <row r="82" spans="3:13" s="99" customFormat="1" ht="15" x14ac:dyDescent="0.25">
      <c r="C82" s="144"/>
      <c r="D82" s="144"/>
      <c r="E82" s="137"/>
      <c r="F82" s="145"/>
      <c r="H82" s="109"/>
      <c r="I82" s="109"/>
      <c r="J82" s="109"/>
      <c r="K82" s="109"/>
      <c r="L82" s="109"/>
      <c r="M82" s="109"/>
    </row>
    <row r="83" spans="3:13" s="99" customFormat="1" ht="15" x14ac:dyDescent="0.25">
      <c r="C83" s="144"/>
      <c r="D83" s="144"/>
      <c r="E83" s="137"/>
      <c r="F83" s="145"/>
      <c r="H83" s="109"/>
      <c r="I83" s="109"/>
      <c r="J83" s="109"/>
      <c r="K83" s="109"/>
      <c r="L83" s="109"/>
      <c r="M83" s="109"/>
    </row>
    <row r="84" spans="3:13" s="99" customFormat="1" ht="15" x14ac:dyDescent="0.25">
      <c r="C84" s="144"/>
      <c r="D84" s="144"/>
      <c r="E84" s="137"/>
      <c r="F84" s="145"/>
      <c r="H84" s="109"/>
      <c r="I84" s="109"/>
      <c r="J84" s="109"/>
      <c r="K84" s="109"/>
      <c r="L84" s="109"/>
      <c r="M84" s="109"/>
    </row>
    <row r="85" spans="3:13" s="99" customFormat="1" ht="15" x14ac:dyDescent="0.25">
      <c r="C85" s="144"/>
      <c r="D85" s="144"/>
      <c r="E85" s="137"/>
      <c r="F85" s="145"/>
      <c r="H85" s="109"/>
      <c r="I85" s="109"/>
      <c r="J85" s="109"/>
      <c r="K85" s="109"/>
      <c r="L85" s="109"/>
      <c r="M85" s="109"/>
    </row>
    <row r="86" spans="3:13" s="99" customFormat="1" ht="15" x14ac:dyDescent="0.25">
      <c r="C86" s="144"/>
      <c r="D86" s="144"/>
      <c r="E86" s="137"/>
      <c r="F86" s="145"/>
      <c r="H86" s="109"/>
      <c r="I86" s="109"/>
      <c r="J86" s="109"/>
      <c r="K86" s="109"/>
      <c r="L86" s="109"/>
      <c r="M86" s="109"/>
    </row>
    <row r="87" spans="3:13" s="99" customFormat="1" ht="15" x14ac:dyDescent="0.25">
      <c r="C87" s="144"/>
      <c r="D87" s="144"/>
      <c r="E87" s="137"/>
      <c r="F87" s="145"/>
      <c r="H87" s="109"/>
      <c r="I87" s="109"/>
      <c r="J87" s="109"/>
      <c r="K87" s="109"/>
      <c r="L87" s="109"/>
      <c r="M87" s="109"/>
    </row>
    <row r="88" spans="3:13" s="99" customFormat="1" ht="15" x14ac:dyDescent="0.25">
      <c r="C88" s="144"/>
      <c r="D88" s="144"/>
      <c r="E88" s="137"/>
      <c r="F88" s="145"/>
      <c r="H88" s="109"/>
      <c r="I88" s="109"/>
      <c r="J88" s="109"/>
      <c r="K88" s="109"/>
      <c r="L88" s="109"/>
      <c r="M88" s="109"/>
    </row>
    <row r="89" spans="3:13" s="99" customFormat="1" ht="15" x14ac:dyDescent="0.25">
      <c r="C89" s="144"/>
      <c r="D89" s="144"/>
      <c r="E89" s="137"/>
      <c r="F89" s="145"/>
      <c r="H89" s="109"/>
      <c r="I89" s="109"/>
      <c r="J89" s="109"/>
      <c r="K89" s="109"/>
      <c r="L89" s="109"/>
      <c r="M89" s="109"/>
    </row>
    <row r="90" spans="3:13" s="99" customFormat="1" ht="15" x14ac:dyDescent="0.25">
      <c r="C90" s="144"/>
      <c r="D90" s="144"/>
      <c r="E90" s="137"/>
      <c r="F90" s="145"/>
      <c r="H90" s="109"/>
      <c r="I90" s="109"/>
      <c r="J90" s="109"/>
      <c r="K90" s="109"/>
      <c r="L90" s="109"/>
      <c r="M90" s="109"/>
    </row>
    <row r="91" spans="3:13" s="99" customFormat="1" ht="15" x14ac:dyDescent="0.25">
      <c r="C91" s="144"/>
      <c r="D91" s="144"/>
      <c r="E91" s="137"/>
      <c r="F91" s="145"/>
      <c r="H91" s="109"/>
      <c r="I91" s="109"/>
      <c r="J91" s="109"/>
      <c r="K91" s="109"/>
      <c r="L91" s="109"/>
      <c r="M91" s="109"/>
    </row>
    <row r="92" spans="3:13" s="99" customFormat="1" ht="15" x14ac:dyDescent="0.25">
      <c r="C92" s="144"/>
      <c r="D92" s="144"/>
      <c r="E92" s="137"/>
      <c r="F92" s="145"/>
      <c r="H92" s="109"/>
      <c r="I92" s="109"/>
      <c r="J92" s="109"/>
      <c r="K92" s="109"/>
      <c r="L92" s="109"/>
      <c r="M92" s="109"/>
    </row>
    <row r="93" spans="3:13" s="99" customFormat="1" ht="15" x14ac:dyDescent="0.25">
      <c r="C93" s="144"/>
      <c r="D93" s="144"/>
      <c r="E93" s="137"/>
      <c r="F93" s="145"/>
      <c r="H93" s="109"/>
      <c r="I93" s="109"/>
      <c r="J93" s="109"/>
      <c r="K93" s="109"/>
      <c r="L93" s="109"/>
      <c r="M93" s="109"/>
    </row>
    <row r="94" spans="3:13" s="99" customFormat="1" ht="15" x14ac:dyDescent="0.25">
      <c r="C94" s="144"/>
      <c r="D94" s="144"/>
      <c r="E94" s="137"/>
      <c r="F94" s="145"/>
      <c r="H94" s="109"/>
      <c r="I94" s="109"/>
      <c r="J94" s="109"/>
      <c r="K94" s="109"/>
      <c r="L94" s="109"/>
      <c r="M94" s="109"/>
    </row>
    <row r="95" spans="3:13" s="99" customFormat="1" ht="15" x14ac:dyDescent="0.25">
      <c r="C95" s="144"/>
      <c r="D95" s="144"/>
      <c r="E95" s="137"/>
      <c r="F95" s="145"/>
      <c r="H95" s="109"/>
      <c r="I95" s="109"/>
      <c r="J95" s="109"/>
      <c r="K95" s="109"/>
      <c r="L95" s="109"/>
      <c r="M95" s="109"/>
    </row>
    <row r="96" spans="3:13" s="99" customFormat="1" ht="15" x14ac:dyDescent="0.25">
      <c r="C96" s="144"/>
      <c r="D96" s="144"/>
      <c r="E96" s="137"/>
      <c r="F96" s="145"/>
      <c r="H96" s="109"/>
      <c r="I96" s="109"/>
      <c r="J96" s="109"/>
      <c r="K96" s="109"/>
      <c r="L96" s="109"/>
      <c r="M96" s="109"/>
    </row>
    <row r="97" spans="3:13" s="99" customFormat="1" ht="15" x14ac:dyDescent="0.25">
      <c r="C97" s="144"/>
      <c r="D97" s="144"/>
      <c r="E97" s="137"/>
      <c r="F97" s="145"/>
      <c r="H97" s="109"/>
      <c r="I97" s="109"/>
      <c r="J97" s="109"/>
      <c r="K97" s="109"/>
      <c r="L97" s="109"/>
      <c r="M97" s="109"/>
    </row>
    <row r="98" spans="3:13" s="99" customFormat="1" ht="15" x14ac:dyDescent="0.25">
      <c r="C98" s="144"/>
      <c r="D98" s="144"/>
      <c r="E98" s="137"/>
      <c r="F98" s="145"/>
      <c r="H98" s="109"/>
      <c r="I98" s="109"/>
      <c r="J98" s="109"/>
      <c r="K98" s="109"/>
      <c r="L98" s="109"/>
      <c r="M98" s="109"/>
    </row>
    <row r="99" spans="3:13" s="99" customFormat="1" ht="15" x14ac:dyDescent="0.25">
      <c r="C99" s="144"/>
      <c r="D99" s="144"/>
      <c r="E99" s="137"/>
      <c r="F99" s="145"/>
      <c r="H99" s="109"/>
      <c r="I99" s="109"/>
      <c r="J99" s="109"/>
      <c r="K99" s="109"/>
      <c r="L99" s="109"/>
      <c r="M99" s="109"/>
    </row>
    <row r="100" spans="3:13" s="99" customFormat="1" ht="15" x14ac:dyDescent="0.25">
      <c r="C100" s="144"/>
      <c r="D100" s="144"/>
      <c r="E100" s="137"/>
      <c r="F100" s="145"/>
      <c r="H100" s="109"/>
      <c r="I100" s="109"/>
      <c r="J100" s="109"/>
      <c r="K100" s="109"/>
      <c r="L100" s="109"/>
      <c r="M100" s="109"/>
    </row>
    <row r="101" spans="3:13" s="99" customFormat="1" ht="15" x14ac:dyDescent="0.25">
      <c r="C101" s="144"/>
      <c r="D101" s="144"/>
      <c r="E101" s="137"/>
      <c r="F101" s="145"/>
      <c r="H101" s="109"/>
      <c r="I101" s="109"/>
      <c r="J101" s="109"/>
      <c r="K101" s="109"/>
      <c r="L101" s="109"/>
      <c r="M101" s="109"/>
    </row>
    <row r="102" spans="3:13" s="99" customFormat="1" ht="15" x14ac:dyDescent="0.25">
      <c r="C102" s="144"/>
      <c r="D102" s="144"/>
      <c r="E102" s="137"/>
      <c r="F102" s="145"/>
      <c r="H102" s="109"/>
      <c r="I102" s="109"/>
      <c r="J102" s="109"/>
      <c r="K102" s="109"/>
      <c r="L102" s="109"/>
      <c r="M102" s="109"/>
    </row>
    <row r="103" spans="3:13" s="99" customFormat="1" ht="15" x14ac:dyDescent="0.25">
      <c r="C103" s="144"/>
      <c r="D103" s="144"/>
      <c r="E103" s="137"/>
      <c r="F103" s="145"/>
      <c r="H103" s="109"/>
      <c r="I103" s="109"/>
      <c r="J103" s="109"/>
      <c r="K103" s="109"/>
      <c r="L103" s="109"/>
      <c r="M103" s="109"/>
    </row>
    <row r="104" spans="3:13" s="99" customFormat="1" ht="15" x14ac:dyDescent="0.25">
      <c r="C104" s="144"/>
      <c r="D104" s="144"/>
      <c r="E104" s="137"/>
      <c r="F104" s="145"/>
      <c r="H104" s="109"/>
      <c r="I104" s="109"/>
      <c r="J104" s="109"/>
      <c r="K104" s="109"/>
      <c r="L104" s="109"/>
      <c r="M104" s="109"/>
    </row>
    <row r="105" spans="3:13" s="99" customFormat="1" ht="15" x14ac:dyDescent="0.25">
      <c r="C105" s="144"/>
      <c r="D105" s="144"/>
      <c r="E105" s="137"/>
      <c r="F105" s="145"/>
      <c r="H105" s="109"/>
      <c r="I105" s="109"/>
      <c r="J105" s="109"/>
      <c r="K105" s="109"/>
      <c r="L105" s="109"/>
      <c r="M105" s="109"/>
    </row>
    <row r="106" spans="3:13" s="99" customFormat="1" ht="15" x14ac:dyDescent="0.25">
      <c r="C106" s="144"/>
      <c r="D106" s="144"/>
      <c r="E106" s="137"/>
      <c r="F106" s="145"/>
      <c r="H106" s="109"/>
      <c r="I106" s="109"/>
      <c r="J106" s="109"/>
      <c r="K106" s="109"/>
      <c r="L106" s="109"/>
      <c r="M106" s="109"/>
    </row>
    <row r="107" spans="3:13" s="99" customFormat="1" ht="15" x14ac:dyDescent="0.25">
      <c r="C107" s="144"/>
      <c r="D107" s="144"/>
      <c r="E107" s="137"/>
      <c r="F107" s="145"/>
      <c r="H107" s="109"/>
      <c r="I107" s="109"/>
      <c r="J107" s="109"/>
      <c r="K107" s="109"/>
      <c r="L107" s="109"/>
      <c r="M107" s="109"/>
    </row>
    <row r="108" spans="3:13" s="99" customFormat="1" ht="15" x14ac:dyDescent="0.25">
      <c r="C108" s="144"/>
      <c r="D108" s="144"/>
      <c r="E108" s="137"/>
      <c r="F108" s="145"/>
      <c r="H108" s="109"/>
      <c r="I108" s="109"/>
      <c r="J108" s="109"/>
      <c r="K108" s="109"/>
      <c r="L108" s="109"/>
      <c r="M108" s="109"/>
    </row>
    <row r="109" spans="3:13" s="99" customFormat="1" ht="15" x14ac:dyDescent="0.25">
      <c r="C109" s="144"/>
      <c r="D109" s="144"/>
      <c r="E109" s="137"/>
      <c r="F109" s="145"/>
      <c r="H109" s="109"/>
      <c r="I109" s="109"/>
      <c r="J109" s="109"/>
      <c r="K109" s="109"/>
      <c r="L109" s="109"/>
      <c r="M109" s="109"/>
    </row>
    <row r="110" spans="3:13" s="99" customFormat="1" ht="15" x14ac:dyDescent="0.25">
      <c r="C110" s="144"/>
      <c r="D110" s="144"/>
      <c r="E110" s="137"/>
      <c r="F110" s="145"/>
      <c r="H110" s="109"/>
      <c r="I110" s="109"/>
      <c r="J110" s="109"/>
      <c r="K110" s="109"/>
      <c r="L110" s="109"/>
      <c r="M110" s="109"/>
    </row>
    <row r="111" spans="3:13" s="81" customFormat="1" x14ac:dyDescent="0.2">
      <c r="C111" s="102"/>
      <c r="D111" s="102"/>
      <c r="E111" s="96"/>
      <c r="F111" s="103"/>
      <c r="H111" s="83"/>
      <c r="I111" s="83"/>
      <c r="J111" s="83"/>
      <c r="K111" s="83"/>
      <c r="L111" s="83"/>
      <c r="M111" s="83"/>
    </row>
    <row r="112" spans="3:13" s="81" customFormat="1" x14ac:dyDescent="0.2">
      <c r="C112" s="102"/>
      <c r="D112" s="102"/>
      <c r="E112" s="96"/>
      <c r="F112" s="103"/>
      <c r="H112" s="83"/>
      <c r="I112" s="83"/>
      <c r="J112" s="83"/>
      <c r="K112" s="83"/>
      <c r="L112" s="83"/>
      <c r="M112" s="83"/>
    </row>
    <row r="113" spans="3:13" s="81" customFormat="1" x14ac:dyDescent="0.2">
      <c r="C113" s="102"/>
      <c r="D113" s="102"/>
      <c r="E113" s="96"/>
      <c r="F113" s="103"/>
      <c r="H113" s="83"/>
      <c r="I113" s="83"/>
      <c r="J113" s="83"/>
      <c r="K113" s="83"/>
      <c r="L113" s="83"/>
      <c r="M113" s="83"/>
    </row>
    <row r="114" spans="3:13" s="81" customFormat="1" x14ac:dyDescent="0.2">
      <c r="C114" s="102"/>
      <c r="D114" s="102"/>
      <c r="E114" s="96"/>
      <c r="F114" s="103"/>
      <c r="H114" s="83"/>
      <c r="I114" s="83"/>
      <c r="J114" s="83"/>
      <c r="K114" s="83"/>
      <c r="L114" s="83"/>
      <c r="M114" s="83"/>
    </row>
    <row r="115" spans="3:13" s="81" customFormat="1" x14ac:dyDescent="0.2">
      <c r="C115" s="102"/>
      <c r="D115" s="102"/>
      <c r="E115" s="96"/>
      <c r="F115" s="103"/>
      <c r="H115" s="83"/>
      <c r="I115" s="83"/>
      <c r="J115" s="83"/>
      <c r="K115" s="83"/>
      <c r="L115" s="83"/>
      <c r="M115" s="83"/>
    </row>
    <row r="116" spans="3:13" s="81" customFormat="1" x14ac:dyDescent="0.2">
      <c r="C116" s="102"/>
      <c r="D116" s="102"/>
      <c r="E116" s="96"/>
      <c r="F116" s="103"/>
      <c r="H116" s="83"/>
      <c r="I116" s="83"/>
      <c r="J116" s="83"/>
      <c r="K116" s="83"/>
      <c r="L116" s="83"/>
      <c r="M116" s="83"/>
    </row>
    <row r="117" spans="3:13" s="81" customFormat="1" x14ac:dyDescent="0.2">
      <c r="C117" s="102"/>
      <c r="D117" s="102"/>
      <c r="E117" s="96"/>
      <c r="F117" s="103"/>
      <c r="H117" s="83"/>
      <c r="I117" s="83"/>
      <c r="J117" s="83"/>
      <c r="K117" s="83"/>
      <c r="L117" s="83"/>
      <c r="M117" s="83"/>
    </row>
    <row r="118" spans="3:13" s="81" customFormat="1" x14ac:dyDescent="0.2">
      <c r="C118" s="102"/>
      <c r="D118" s="102"/>
      <c r="E118" s="96"/>
      <c r="F118" s="103"/>
      <c r="H118" s="83"/>
      <c r="I118" s="83"/>
      <c r="J118" s="83"/>
      <c r="K118" s="83"/>
      <c r="L118" s="83"/>
      <c r="M118" s="83"/>
    </row>
    <row r="119" spans="3:13" s="81" customFormat="1" x14ac:dyDescent="0.2">
      <c r="C119" s="102"/>
      <c r="D119" s="102"/>
      <c r="E119" s="96"/>
      <c r="F119" s="103"/>
      <c r="H119" s="83"/>
      <c r="I119" s="83"/>
      <c r="J119" s="83"/>
      <c r="K119" s="83"/>
      <c r="L119" s="83"/>
      <c r="M119" s="83"/>
    </row>
    <row r="120" spans="3:13" s="81" customFormat="1" x14ac:dyDescent="0.2">
      <c r="C120" s="102"/>
      <c r="D120" s="102"/>
      <c r="E120" s="96"/>
      <c r="F120" s="103"/>
      <c r="H120" s="83"/>
      <c r="I120" s="83"/>
      <c r="J120" s="83"/>
      <c r="K120" s="83"/>
      <c r="L120" s="83"/>
      <c r="M120" s="83"/>
    </row>
    <row r="121" spans="3:13" s="81" customFormat="1" x14ac:dyDescent="0.2">
      <c r="C121" s="102"/>
      <c r="D121" s="102"/>
      <c r="E121" s="96"/>
      <c r="F121" s="103"/>
      <c r="H121" s="83"/>
      <c r="I121" s="83"/>
      <c r="J121" s="83"/>
      <c r="K121" s="83"/>
      <c r="L121" s="83"/>
      <c r="M121" s="83"/>
    </row>
    <row r="122" spans="3:13" s="81" customFormat="1" x14ac:dyDescent="0.2">
      <c r="C122" s="102"/>
      <c r="D122" s="102"/>
      <c r="E122" s="96"/>
      <c r="F122" s="103"/>
      <c r="H122" s="83"/>
      <c r="I122" s="83"/>
      <c r="J122" s="83"/>
      <c r="K122" s="83"/>
      <c r="L122" s="83"/>
      <c r="M122" s="83"/>
    </row>
    <row r="123" spans="3:13" s="81" customFormat="1" x14ac:dyDescent="0.2">
      <c r="C123" s="102"/>
      <c r="D123" s="102"/>
      <c r="E123" s="96"/>
      <c r="F123" s="103"/>
      <c r="H123" s="83"/>
      <c r="I123" s="83"/>
      <c r="J123" s="83"/>
      <c r="K123" s="83"/>
      <c r="L123" s="83"/>
      <c r="M123" s="83"/>
    </row>
    <row r="124" spans="3:13" s="81" customFormat="1" x14ac:dyDescent="0.2">
      <c r="C124" s="102"/>
      <c r="D124" s="102"/>
      <c r="E124" s="96"/>
      <c r="F124" s="103"/>
      <c r="H124" s="83"/>
      <c r="I124" s="83"/>
      <c r="J124" s="83"/>
      <c r="K124" s="83"/>
      <c r="L124" s="83"/>
      <c r="M124" s="83"/>
    </row>
    <row r="125" spans="3:13" s="81" customFormat="1" x14ac:dyDescent="0.2">
      <c r="C125" s="102"/>
      <c r="D125" s="102"/>
      <c r="E125" s="96"/>
      <c r="F125" s="103"/>
      <c r="H125" s="83"/>
      <c r="I125" s="83"/>
      <c r="J125" s="83"/>
      <c r="K125" s="83"/>
      <c r="L125" s="83"/>
      <c r="M125" s="83"/>
    </row>
    <row r="126" spans="3:13" s="81" customFormat="1" x14ac:dyDescent="0.2">
      <c r="C126" s="102"/>
      <c r="D126" s="102"/>
      <c r="E126" s="96"/>
      <c r="F126" s="103"/>
      <c r="H126" s="83"/>
      <c r="I126" s="83"/>
      <c r="J126" s="83"/>
      <c r="K126" s="83"/>
      <c r="L126" s="83"/>
      <c r="M126" s="83"/>
    </row>
    <row r="127" spans="3:13" s="81" customFormat="1" x14ac:dyDescent="0.2">
      <c r="C127" s="102"/>
      <c r="D127" s="102"/>
      <c r="E127" s="96"/>
      <c r="F127" s="103"/>
      <c r="H127" s="83"/>
      <c r="I127" s="83"/>
      <c r="J127" s="83"/>
      <c r="K127" s="83"/>
      <c r="L127" s="83"/>
      <c r="M127" s="83"/>
    </row>
    <row r="128" spans="3:13" s="81" customFormat="1" x14ac:dyDescent="0.2">
      <c r="C128" s="102"/>
      <c r="D128" s="102"/>
      <c r="E128" s="96"/>
      <c r="F128" s="103"/>
      <c r="H128" s="83"/>
      <c r="I128" s="83"/>
      <c r="J128" s="83"/>
      <c r="K128" s="83"/>
      <c r="L128" s="83"/>
      <c r="M128" s="83"/>
    </row>
    <row r="129" spans="3:13" s="81" customFormat="1" x14ac:dyDescent="0.2">
      <c r="C129" s="102"/>
      <c r="D129" s="102"/>
      <c r="E129" s="96"/>
      <c r="F129" s="103"/>
      <c r="H129" s="83"/>
      <c r="I129" s="83"/>
      <c r="J129" s="83"/>
      <c r="K129" s="83"/>
      <c r="L129" s="83"/>
      <c r="M129" s="83"/>
    </row>
    <row r="130" spans="3:13" s="81" customFormat="1" x14ac:dyDescent="0.2">
      <c r="C130" s="102"/>
      <c r="D130" s="102"/>
      <c r="E130" s="96"/>
      <c r="F130" s="103"/>
      <c r="H130" s="83"/>
      <c r="I130" s="83"/>
      <c r="J130" s="83"/>
      <c r="K130" s="83"/>
      <c r="L130" s="83"/>
      <c r="M130" s="83"/>
    </row>
    <row r="131" spans="3:13" s="81" customFormat="1" x14ac:dyDescent="0.2">
      <c r="C131" s="102"/>
      <c r="D131" s="102"/>
      <c r="E131" s="96"/>
      <c r="F131" s="103"/>
      <c r="H131" s="83"/>
      <c r="I131" s="83"/>
      <c r="J131" s="83"/>
      <c r="K131" s="83"/>
      <c r="L131" s="83"/>
      <c r="M131" s="83"/>
    </row>
    <row r="132" spans="3:13" s="81" customFormat="1" x14ac:dyDescent="0.2">
      <c r="C132" s="102"/>
      <c r="D132" s="102"/>
      <c r="E132" s="96"/>
      <c r="F132" s="103"/>
      <c r="H132" s="83"/>
      <c r="I132" s="83"/>
      <c r="J132" s="83"/>
      <c r="K132" s="83"/>
      <c r="L132" s="83"/>
      <c r="M132" s="83"/>
    </row>
    <row r="133" spans="3:13" s="81" customFormat="1" x14ac:dyDescent="0.2">
      <c r="C133" s="102"/>
      <c r="D133" s="102"/>
      <c r="E133" s="96"/>
      <c r="F133" s="103"/>
      <c r="H133" s="83"/>
      <c r="I133" s="83"/>
      <c r="J133" s="83"/>
      <c r="K133" s="83"/>
      <c r="L133" s="83"/>
      <c r="M133" s="83"/>
    </row>
    <row r="134" spans="3:13" s="81" customFormat="1" x14ac:dyDescent="0.2">
      <c r="C134" s="102"/>
      <c r="D134" s="102"/>
      <c r="E134" s="96"/>
      <c r="F134" s="103"/>
      <c r="H134" s="83"/>
      <c r="I134" s="83"/>
      <c r="J134" s="83"/>
      <c r="K134" s="83"/>
      <c r="L134" s="83"/>
      <c r="M134" s="83"/>
    </row>
    <row r="135" spans="3:13" s="81" customFormat="1" x14ac:dyDescent="0.2">
      <c r="C135" s="102"/>
      <c r="D135" s="102"/>
      <c r="E135" s="96"/>
      <c r="F135" s="103"/>
      <c r="H135" s="83"/>
      <c r="I135" s="83"/>
      <c r="J135" s="83"/>
      <c r="K135" s="83"/>
      <c r="L135" s="83"/>
      <c r="M135" s="83"/>
    </row>
    <row r="136" spans="3:13" s="81" customFormat="1" x14ac:dyDescent="0.2">
      <c r="C136" s="102"/>
      <c r="D136" s="102"/>
      <c r="E136" s="96"/>
      <c r="F136" s="103"/>
      <c r="H136" s="83"/>
      <c r="I136" s="83"/>
      <c r="J136" s="83"/>
      <c r="K136" s="83"/>
      <c r="L136" s="83"/>
      <c r="M136" s="83"/>
    </row>
    <row r="137" spans="3:13" s="81" customFormat="1" x14ac:dyDescent="0.2">
      <c r="C137" s="102"/>
      <c r="D137" s="102"/>
      <c r="E137" s="96"/>
      <c r="F137" s="103"/>
      <c r="H137" s="83"/>
      <c r="I137" s="83"/>
      <c r="J137" s="83"/>
      <c r="K137" s="83"/>
      <c r="L137" s="83"/>
      <c r="M137" s="83"/>
    </row>
    <row r="138" spans="3:13" s="81" customFormat="1" x14ac:dyDescent="0.2">
      <c r="C138" s="102"/>
      <c r="D138" s="102"/>
      <c r="E138" s="96"/>
      <c r="F138" s="103"/>
      <c r="H138" s="83"/>
      <c r="I138" s="83"/>
      <c r="J138" s="83"/>
      <c r="K138" s="83"/>
      <c r="L138" s="83"/>
      <c r="M138" s="83"/>
    </row>
    <row r="139" spans="3:13" s="81" customFormat="1" x14ac:dyDescent="0.2">
      <c r="C139" s="102"/>
      <c r="D139" s="102"/>
      <c r="E139" s="96"/>
      <c r="F139" s="103"/>
      <c r="H139" s="83"/>
      <c r="I139" s="83"/>
      <c r="J139" s="83"/>
      <c r="K139" s="83"/>
      <c r="L139" s="83"/>
      <c r="M139" s="83"/>
    </row>
    <row r="140" spans="3:13" s="81" customFormat="1" x14ac:dyDescent="0.2">
      <c r="C140" s="102"/>
      <c r="D140" s="102"/>
      <c r="E140" s="96"/>
      <c r="F140" s="103"/>
      <c r="H140" s="83"/>
      <c r="I140" s="83"/>
      <c r="J140" s="83"/>
      <c r="K140" s="83"/>
      <c r="L140" s="83"/>
      <c r="M140" s="83"/>
    </row>
    <row r="141" spans="3:13" s="81" customFormat="1" x14ac:dyDescent="0.2">
      <c r="C141" s="102"/>
      <c r="D141" s="102"/>
      <c r="E141" s="96"/>
      <c r="F141" s="103"/>
      <c r="H141" s="83"/>
      <c r="I141" s="83"/>
      <c r="J141" s="83"/>
      <c r="K141" s="83"/>
      <c r="L141" s="83"/>
      <c r="M141" s="83"/>
    </row>
    <row r="142" spans="3:13" s="81" customFormat="1" x14ac:dyDescent="0.2">
      <c r="C142" s="102"/>
      <c r="D142" s="102"/>
      <c r="E142" s="96"/>
      <c r="F142" s="103"/>
      <c r="H142" s="83"/>
      <c r="I142" s="83"/>
      <c r="J142" s="83"/>
      <c r="K142" s="83"/>
      <c r="L142" s="83"/>
      <c r="M142" s="83"/>
    </row>
    <row r="143" spans="3:13" s="81" customFormat="1" x14ac:dyDescent="0.2">
      <c r="C143" s="102"/>
      <c r="D143" s="102"/>
      <c r="E143" s="96"/>
      <c r="F143" s="103"/>
      <c r="H143" s="83"/>
      <c r="I143" s="83"/>
      <c r="J143" s="83"/>
      <c r="K143" s="83"/>
      <c r="L143" s="83"/>
      <c r="M143" s="83"/>
    </row>
    <row r="144" spans="3:13" s="81" customFormat="1" x14ac:dyDescent="0.2">
      <c r="C144" s="102"/>
      <c r="D144" s="102"/>
      <c r="E144" s="96"/>
      <c r="F144" s="103"/>
      <c r="H144" s="83"/>
      <c r="I144" s="83"/>
      <c r="J144" s="83"/>
      <c r="K144" s="83"/>
      <c r="L144" s="83"/>
      <c r="M144" s="83"/>
    </row>
    <row r="145" spans="3:13" s="81" customFormat="1" x14ac:dyDescent="0.2">
      <c r="C145" s="102"/>
      <c r="D145" s="102"/>
      <c r="E145" s="96"/>
      <c r="F145" s="103"/>
      <c r="H145" s="83"/>
      <c r="I145" s="83"/>
      <c r="J145" s="83"/>
      <c r="K145" s="83"/>
      <c r="L145" s="83"/>
      <c r="M145" s="83"/>
    </row>
  </sheetData>
  <mergeCells count="2">
    <mergeCell ref="A1:G1"/>
    <mergeCell ref="A37:G38"/>
  </mergeCells>
  <pageMargins left="0.7" right="0.7" top="0.75" bottom="0.75" header="0.3" footer="0.3"/>
  <pageSetup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selection sqref="A1:G1"/>
    </sheetView>
  </sheetViews>
  <sheetFormatPr defaultColWidth="9" defaultRowHeight="14.25" x14ac:dyDescent="0.2"/>
  <cols>
    <col min="1" max="1" width="35" style="1" customWidth="1"/>
    <col min="2" max="2" width="14.75" style="1" bestFit="1" customWidth="1"/>
    <col min="3" max="3" width="16.5" style="1" bestFit="1" customWidth="1"/>
    <col min="4" max="4" width="14.75" style="1" bestFit="1" customWidth="1"/>
    <col min="5" max="5" width="14" style="1" customWidth="1"/>
    <col min="6" max="6" width="14.75" style="1" bestFit="1" customWidth="1"/>
    <col min="7" max="7" width="15.75" style="1" customWidth="1"/>
    <col min="8" max="16384" width="9" style="1"/>
  </cols>
  <sheetData>
    <row r="1" spans="1:7" s="99" customFormat="1" ht="34.5" customHeight="1" x14ac:dyDescent="0.3">
      <c r="A1" s="665" t="s">
        <v>332</v>
      </c>
      <c r="B1" s="665"/>
      <c r="C1" s="665"/>
      <c r="D1" s="665"/>
      <c r="E1" s="665"/>
      <c r="F1" s="665"/>
      <c r="G1" s="665"/>
    </row>
    <row r="2" spans="1:7" ht="17.25" thickBot="1" x14ac:dyDescent="0.3">
      <c r="A2" s="324"/>
      <c r="B2" s="325"/>
      <c r="C2" s="325"/>
      <c r="D2" s="325"/>
      <c r="E2" s="325"/>
      <c r="F2" s="325"/>
      <c r="G2" s="325"/>
    </row>
    <row r="3" spans="1:7" s="128" customFormat="1" ht="15.75" thickBot="1" x14ac:dyDescent="0.3">
      <c r="A3" s="345" t="s">
        <v>328</v>
      </c>
      <c r="B3" s="533" t="s">
        <v>235</v>
      </c>
      <c r="C3" s="394" t="s">
        <v>158</v>
      </c>
      <c r="D3" s="395" t="s">
        <v>296</v>
      </c>
      <c r="E3" s="108" t="s">
        <v>267</v>
      </c>
      <c r="F3" s="395" t="s">
        <v>331</v>
      </c>
      <c r="G3" s="108" t="s">
        <v>330</v>
      </c>
    </row>
    <row r="4" spans="1:7" s="128" customFormat="1" ht="15" x14ac:dyDescent="0.25">
      <c r="A4" s="253" t="s">
        <v>13</v>
      </c>
      <c r="B4" s="176">
        <v>685498598.80200005</v>
      </c>
      <c r="C4" s="396">
        <v>7852969904.3509998</v>
      </c>
      <c r="D4" s="176">
        <v>448976799.40899998</v>
      </c>
      <c r="E4" s="397">
        <v>6846848480.4650002</v>
      </c>
      <c r="F4" s="176">
        <v>444980765.37199998</v>
      </c>
      <c r="G4" s="397">
        <v>7077257991.8079996</v>
      </c>
    </row>
    <row r="5" spans="1:7" s="99" customFormat="1" ht="15" x14ac:dyDescent="0.25">
      <c r="A5" s="254" t="s">
        <v>20</v>
      </c>
      <c r="B5" s="176">
        <v>127255056.04000001</v>
      </c>
      <c r="C5" s="396">
        <v>710516574.42999995</v>
      </c>
      <c r="D5" s="176">
        <v>93873663.659999996</v>
      </c>
      <c r="E5" s="396">
        <v>582857398.21000004</v>
      </c>
      <c r="F5" s="176">
        <v>93882924.659999996</v>
      </c>
      <c r="G5" s="396">
        <v>1001514072.53</v>
      </c>
    </row>
    <row r="6" spans="1:7" s="99" customFormat="1" ht="15" x14ac:dyDescent="0.25">
      <c r="A6" s="254" t="s">
        <v>18</v>
      </c>
      <c r="B6" s="176">
        <v>177606804.21799999</v>
      </c>
      <c r="C6" s="396">
        <v>1638535305.7590001</v>
      </c>
      <c r="D6" s="176">
        <v>93677626.967999995</v>
      </c>
      <c r="E6" s="396">
        <v>1377703447.1500001</v>
      </c>
      <c r="F6" s="176">
        <v>92940009.268000007</v>
      </c>
      <c r="G6" s="396">
        <v>1468762355.648</v>
      </c>
    </row>
    <row r="7" spans="1:7" s="99" customFormat="1" ht="15" x14ac:dyDescent="0.25">
      <c r="A7" s="254" t="s">
        <v>19</v>
      </c>
      <c r="B7" s="176">
        <v>151306167.53</v>
      </c>
      <c r="C7" s="396">
        <v>599825245.48199999</v>
      </c>
      <c r="D7" s="176">
        <v>84581174.709999993</v>
      </c>
      <c r="E7" s="396">
        <v>537217951.32700002</v>
      </c>
      <c r="F7" s="176">
        <v>82317985.430000007</v>
      </c>
      <c r="G7" s="396">
        <v>552977188.92999995</v>
      </c>
    </row>
    <row r="8" spans="1:7" s="99" customFormat="1" ht="15" x14ac:dyDescent="0.25">
      <c r="A8" s="254" t="s">
        <v>14</v>
      </c>
      <c r="B8" s="176">
        <v>393874032.55800003</v>
      </c>
      <c r="C8" s="396">
        <v>1559904041.2939999</v>
      </c>
      <c r="D8" s="176">
        <v>59733260.093000002</v>
      </c>
      <c r="E8" s="396">
        <v>646694568.5</v>
      </c>
      <c r="F8" s="176">
        <v>59201175.432999998</v>
      </c>
      <c r="G8" s="396">
        <v>754066413.82799995</v>
      </c>
    </row>
    <row r="9" spans="1:7" s="99" customFormat="1" ht="15" x14ac:dyDescent="0.25">
      <c r="A9" s="254" t="s">
        <v>22</v>
      </c>
      <c r="B9" s="176">
        <v>112063682.65000001</v>
      </c>
      <c r="C9" s="396">
        <v>779711068.96399999</v>
      </c>
      <c r="D9" s="176">
        <v>59219629.960000001</v>
      </c>
      <c r="E9" s="396">
        <v>764505977</v>
      </c>
      <c r="F9" s="176">
        <v>56808034.729999997</v>
      </c>
      <c r="G9" s="396">
        <v>764219858.18700004</v>
      </c>
    </row>
    <row r="10" spans="1:7" s="99" customFormat="1" ht="15" x14ac:dyDescent="0.25">
      <c r="A10" s="254" t="s">
        <v>17</v>
      </c>
      <c r="B10" s="176">
        <v>175442901.56</v>
      </c>
      <c r="C10" s="396">
        <v>862031702.16400003</v>
      </c>
      <c r="D10" s="176">
        <v>49816785.799999997</v>
      </c>
      <c r="E10" s="396">
        <v>299479965.77999997</v>
      </c>
      <c r="F10" s="176">
        <v>49793750.920000002</v>
      </c>
      <c r="G10" s="396">
        <v>373361280.06699997</v>
      </c>
    </row>
    <row r="11" spans="1:7" s="99" customFormat="1" ht="15" x14ac:dyDescent="0.25">
      <c r="A11" s="254" t="s">
        <v>294</v>
      </c>
      <c r="B11" s="176">
        <v>230804982.472</v>
      </c>
      <c r="C11" s="396">
        <v>685075218.14499998</v>
      </c>
      <c r="D11" s="176">
        <v>45294878.200000003</v>
      </c>
      <c r="E11" s="396">
        <v>391283093.48799998</v>
      </c>
      <c r="F11" s="176">
        <v>44756280.5</v>
      </c>
      <c r="G11" s="396">
        <v>380258518.67699999</v>
      </c>
    </row>
    <row r="12" spans="1:7" s="99" customFormat="1" ht="15" x14ac:dyDescent="0.25">
      <c r="A12" s="254" t="s">
        <v>23</v>
      </c>
      <c r="B12" s="176">
        <v>43899525</v>
      </c>
      <c r="C12" s="396">
        <v>353235541.546</v>
      </c>
      <c r="D12" s="176">
        <v>40020722</v>
      </c>
      <c r="E12" s="396">
        <v>334750291.87</v>
      </c>
      <c r="F12" s="176">
        <v>40022723</v>
      </c>
      <c r="G12" s="396">
        <v>286225796.73900002</v>
      </c>
    </row>
    <row r="13" spans="1:7" s="99" customFormat="1" ht="15" x14ac:dyDescent="0.25">
      <c r="A13" s="254" t="s">
        <v>21</v>
      </c>
      <c r="B13" s="176">
        <v>54696948.365999997</v>
      </c>
      <c r="C13" s="396">
        <v>208180754.98199999</v>
      </c>
      <c r="D13" s="176">
        <v>36352167.865999997</v>
      </c>
      <c r="E13" s="396">
        <v>170462914.553</v>
      </c>
      <c r="F13" s="176">
        <v>36187264.876000002</v>
      </c>
      <c r="G13" s="396">
        <v>168340669.49900001</v>
      </c>
    </row>
    <row r="14" spans="1:7" s="99" customFormat="1" ht="15" x14ac:dyDescent="0.25">
      <c r="A14" s="254" t="s">
        <v>26</v>
      </c>
      <c r="B14" s="176">
        <v>26644514.93</v>
      </c>
      <c r="C14" s="396">
        <v>421058758.10500002</v>
      </c>
      <c r="D14" s="176">
        <v>27480734.23</v>
      </c>
      <c r="E14" s="396">
        <v>481231720.89399999</v>
      </c>
      <c r="F14" s="176">
        <v>28772110.73</v>
      </c>
      <c r="G14" s="396">
        <v>580578942.42700005</v>
      </c>
    </row>
    <row r="15" spans="1:7" s="99" customFormat="1" ht="15" x14ac:dyDescent="0.25">
      <c r="A15" s="254" t="s">
        <v>16</v>
      </c>
      <c r="B15" s="176">
        <v>254025383.23800001</v>
      </c>
      <c r="C15" s="396">
        <v>1275196940.849</v>
      </c>
      <c r="D15" s="176">
        <v>28256787.289999999</v>
      </c>
      <c r="E15" s="396">
        <v>200650270.56999999</v>
      </c>
      <c r="F15" s="176">
        <v>28234940.289999999</v>
      </c>
      <c r="G15" s="396">
        <v>223963369.34099999</v>
      </c>
    </row>
    <row r="16" spans="1:7" s="99" customFormat="1" ht="15" x14ac:dyDescent="0.25">
      <c r="A16" s="254" t="s">
        <v>15</v>
      </c>
      <c r="B16" s="176">
        <v>228497775.678</v>
      </c>
      <c r="C16" s="396">
        <v>971255839.64900005</v>
      </c>
      <c r="D16" s="176">
        <v>23574502.493000001</v>
      </c>
      <c r="E16" s="396">
        <v>191519774.329</v>
      </c>
      <c r="F16" s="176">
        <v>23449630.033</v>
      </c>
      <c r="G16" s="396">
        <v>183989841.89199999</v>
      </c>
    </row>
    <row r="17" spans="1:7" s="99" customFormat="1" ht="15" x14ac:dyDescent="0.25">
      <c r="A17" s="254" t="s">
        <v>122</v>
      </c>
      <c r="B17" s="176">
        <v>20544259.710000001</v>
      </c>
      <c r="C17" s="396">
        <v>561304797.86000001</v>
      </c>
      <c r="D17" s="176">
        <v>20411627.890000001</v>
      </c>
      <c r="E17" s="396">
        <v>556473566.98000002</v>
      </c>
      <c r="F17" s="176">
        <v>19991245.620000001</v>
      </c>
      <c r="G17" s="396">
        <v>594600153.46000004</v>
      </c>
    </row>
    <row r="18" spans="1:7" s="99" customFormat="1" ht="15" x14ac:dyDescent="0.25">
      <c r="A18" s="254" t="s">
        <v>25</v>
      </c>
      <c r="B18" s="176">
        <v>13262578.630000001</v>
      </c>
      <c r="C18" s="396">
        <v>188892382.88299999</v>
      </c>
      <c r="D18" s="176">
        <v>11626287.51</v>
      </c>
      <c r="E18" s="396">
        <v>241850051.37</v>
      </c>
      <c r="F18" s="176">
        <v>11429081.4</v>
      </c>
      <c r="G18" s="396">
        <v>253893596.086</v>
      </c>
    </row>
    <row r="19" spans="1:7" s="99" customFormat="1" ht="15" x14ac:dyDescent="0.25">
      <c r="A19" s="254" t="s">
        <v>126</v>
      </c>
      <c r="B19" s="176">
        <v>9455605.1699999999</v>
      </c>
      <c r="C19" s="396">
        <v>128959999.06</v>
      </c>
      <c r="D19" s="176">
        <v>10481959.640000001</v>
      </c>
      <c r="E19" s="396">
        <v>134360289.19</v>
      </c>
      <c r="F19" s="176">
        <v>10454291.720000001</v>
      </c>
      <c r="G19" s="396">
        <v>131763567.13</v>
      </c>
    </row>
    <row r="20" spans="1:7" s="99" customFormat="1" ht="15" x14ac:dyDescent="0.25">
      <c r="A20" s="254" t="s">
        <v>123</v>
      </c>
      <c r="B20" s="176">
        <v>5563900.3700000001</v>
      </c>
      <c r="C20" s="396">
        <v>46201297.149999999</v>
      </c>
      <c r="D20" s="176">
        <v>5522072.1200000001</v>
      </c>
      <c r="E20" s="396">
        <v>72708693.430000007</v>
      </c>
      <c r="F20" s="176">
        <v>5631985.1500000004</v>
      </c>
      <c r="G20" s="396">
        <v>75337571.049999997</v>
      </c>
    </row>
    <row r="21" spans="1:7" s="99" customFormat="1" ht="15" x14ac:dyDescent="0.25">
      <c r="A21" s="254" t="s">
        <v>127</v>
      </c>
      <c r="B21" s="176">
        <v>3681394.97</v>
      </c>
      <c r="C21" s="396">
        <v>154224128.47</v>
      </c>
      <c r="D21" s="176">
        <v>3780248.74</v>
      </c>
      <c r="E21" s="396">
        <v>156707113.43000001</v>
      </c>
      <c r="F21" s="176">
        <v>3834316.22</v>
      </c>
      <c r="G21" s="396">
        <v>160983288.16</v>
      </c>
    </row>
    <row r="22" spans="1:7" s="99" customFormat="1" ht="15" x14ac:dyDescent="0.25">
      <c r="A22" s="254" t="s">
        <v>28</v>
      </c>
      <c r="B22" s="176">
        <v>5428199.7599999998</v>
      </c>
      <c r="C22" s="396">
        <v>80853181.936000004</v>
      </c>
      <c r="D22" s="176">
        <v>3359094.06</v>
      </c>
      <c r="E22" s="396">
        <v>76225472.875</v>
      </c>
      <c r="F22" s="176">
        <v>3402964.43</v>
      </c>
      <c r="G22" s="396">
        <v>71715494.567000002</v>
      </c>
    </row>
    <row r="23" spans="1:7" s="99" customFormat="1" ht="15" x14ac:dyDescent="0.25">
      <c r="A23" s="254" t="s">
        <v>24</v>
      </c>
      <c r="B23" s="176">
        <v>18402031.559999999</v>
      </c>
      <c r="C23" s="396">
        <v>90035266.415000007</v>
      </c>
      <c r="D23" s="176">
        <v>1963372.69</v>
      </c>
      <c r="E23" s="396">
        <v>39875310.75</v>
      </c>
      <c r="F23" s="176">
        <v>1977644.46</v>
      </c>
      <c r="G23" s="396">
        <v>37865032.287</v>
      </c>
    </row>
    <row r="24" spans="1:7" s="99" customFormat="1" ht="15" x14ac:dyDescent="0.25">
      <c r="A24" s="254" t="s">
        <v>29</v>
      </c>
      <c r="B24" s="176">
        <v>3987656.47</v>
      </c>
      <c r="C24" s="396">
        <v>31142015.149999999</v>
      </c>
      <c r="D24" s="176">
        <v>1907015.98</v>
      </c>
      <c r="E24" s="396">
        <v>21933668.280000001</v>
      </c>
      <c r="F24" s="176">
        <v>1927578.47</v>
      </c>
      <c r="G24" s="396">
        <v>17629999.429000001</v>
      </c>
    </row>
    <row r="25" spans="1:7" s="99" customFormat="1" ht="15" x14ac:dyDescent="0.25">
      <c r="A25" s="254" t="s">
        <v>27</v>
      </c>
      <c r="B25" s="176">
        <v>7150550.6200000001</v>
      </c>
      <c r="C25" s="396">
        <v>21971598.883000001</v>
      </c>
      <c r="D25" s="176">
        <v>392622.49</v>
      </c>
      <c r="E25" s="396">
        <v>4710327.26</v>
      </c>
      <c r="F25" s="176">
        <v>603840.49</v>
      </c>
      <c r="G25" s="396">
        <v>5697929.4610000001</v>
      </c>
    </row>
    <row r="26" spans="1:7" s="99" customFormat="1" ht="15" x14ac:dyDescent="0.25">
      <c r="A26" s="254" t="s">
        <v>125</v>
      </c>
      <c r="B26" s="176">
        <v>9166373.8699999992</v>
      </c>
      <c r="C26" s="396">
        <v>26450305.249000002</v>
      </c>
      <c r="D26" s="176">
        <v>285535.64</v>
      </c>
      <c r="E26" s="396">
        <v>3911659.99</v>
      </c>
      <c r="F26" s="176">
        <v>314904.92</v>
      </c>
      <c r="G26" s="396">
        <v>3525798.34</v>
      </c>
    </row>
    <row r="27" spans="1:7" s="99" customFormat="1" ht="15" x14ac:dyDescent="0.25">
      <c r="A27" s="254" t="s">
        <v>124</v>
      </c>
      <c r="B27" s="176">
        <v>11113507.146</v>
      </c>
      <c r="C27" s="396">
        <v>54891150.967</v>
      </c>
      <c r="D27" s="176">
        <v>293315.15999999997</v>
      </c>
      <c r="E27" s="396">
        <v>1691454.4620000001</v>
      </c>
      <c r="F27" s="176">
        <v>303230.15999999997</v>
      </c>
      <c r="G27" s="396">
        <v>3585143.915</v>
      </c>
    </row>
    <row r="28" spans="1:7" s="99" customFormat="1" ht="15.75" thickBot="1" x14ac:dyDescent="0.3">
      <c r="A28" s="255" t="s">
        <v>30</v>
      </c>
      <c r="B28" s="176">
        <v>995907.41</v>
      </c>
      <c r="C28" s="396">
        <v>4006082.11</v>
      </c>
      <c r="D28" s="176">
        <v>53271</v>
      </c>
      <c r="E28" s="398">
        <v>146804.31</v>
      </c>
      <c r="F28" s="176">
        <v>53271</v>
      </c>
      <c r="G28" s="398">
        <v>238532.995</v>
      </c>
    </row>
    <row r="29" spans="1:7" s="99" customFormat="1" ht="16.5" customHeight="1" thickBot="1" x14ac:dyDescent="0.3">
      <c r="A29" s="113" t="s">
        <v>1</v>
      </c>
      <c r="B29" s="269">
        <f>SUBTOTAL(109,Table922[FY 2016 SF])</f>
        <v>2770368338.7279992</v>
      </c>
      <c r="C29" s="399">
        <f>SUBTOTAL(109,Table922[FY 2016 AOC***])</f>
        <v>19306429101.853008</v>
      </c>
      <c r="D29" s="114">
        <f>SUBTOTAL(109,Table922[FY 2017 SF****])</f>
        <v>1150935155.5990005</v>
      </c>
      <c r="E29" s="399">
        <f>SUBTOTAL(109,Table922[FY 2017 AOC***])</f>
        <v>14135800266.463003</v>
      </c>
      <c r="F29" s="114">
        <f>SUBTOTAL(109,Table922[FY 2018 SF****])</f>
        <v>1141271949.2820005</v>
      </c>
      <c r="G29" s="399">
        <f>SUBTOTAL(109,Table922[FY 2018 AOC***])</f>
        <v>15172352406.453003</v>
      </c>
    </row>
    <row r="30" spans="1:7" s="99" customFormat="1" ht="15" x14ac:dyDescent="0.25">
      <c r="A30" s="128"/>
      <c r="B30" s="128"/>
      <c r="C30" s="128"/>
      <c r="D30" s="128"/>
      <c r="E30" s="128"/>
    </row>
    <row r="31" spans="1:7" s="146" customFormat="1" ht="15" x14ac:dyDescent="0.25">
      <c r="A31" s="147" t="s">
        <v>143</v>
      </c>
    </row>
    <row r="32" spans="1:7" s="146" customFormat="1" ht="15" x14ac:dyDescent="0.25">
      <c r="A32" s="230" t="s">
        <v>298</v>
      </c>
      <c r="B32" s="227"/>
      <c r="C32" s="227"/>
      <c r="D32" s="227"/>
      <c r="E32" s="227"/>
      <c r="F32" s="227"/>
      <c r="G32" s="231"/>
    </row>
    <row r="33" spans="1:7" s="146" customFormat="1" ht="15" x14ac:dyDescent="0.25">
      <c r="A33" s="146" t="s">
        <v>234</v>
      </c>
    </row>
    <row r="34" spans="1:7" s="146" customFormat="1" ht="15" x14ac:dyDescent="0.25">
      <c r="A34" s="146" t="s">
        <v>144</v>
      </c>
      <c r="C34" s="232"/>
    </row>
    <row r="35" spans="1:7" s="146" customFormat="1" ht="15" x14ac:dyDescent="0.25">
      <c r="A35" s="146" t="s">
        <v>435</v>
      </c>
      <c r="C35" s="232"/>
    </row>
    <row r="36" spans="1:7" s="146" customFormat="1" ht="15" x14ac:dyDescent="0.25">
      <c r="A36" s="146" t="s">
        <v>295</v>
      </c>
    </row>
    <row r="37" spans="1:7" s="146" customFormat="1" ht="15" x14ac:dyDescent="0.25"/>
    <row r="43" spans="1:7" x14ac:dyDescent="0.2">
      <c r="G43" s="237"/>
    </row>
    <row r="44" spans="1:7" x14ac:dyDescent="0.2">
      <c r="G44" s="281"/>
    </row>
    <row r="54" ht="15" customHeight="1" x14ac:dyDescent="0.2"/>
  </sheetData>
  <mergeCells count="1">
    <mergeCell ref="A1:G1"/>
  </mergeCells>
  <pageMargins left="0.7" right="0.7" top="0.75" bottom="0.75" header="0.3" footer="0.3"/>
  <pageSetup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heetViews>
  <sheetFormatPr defaultColWidth="9" defaultRowHeight="12.75" x14ac:dyDescent="0.2"/>
  <cols>
    <col min="1" max="1" width="43.5" style="5" customWidth="1"/>
    <col min="2" max="2" width="15.375" style="5" customWidth="1"/>
    <col min="3" max="3" width="15.125" style="5" bestFit="1" customWidth="1"/>
    <col min="4" max="4" width="13.375" style="5" bestFit="1" customWidth="1"/>
    <col min="5" max="5" width="22" style="5" bestFit="1" customWidth="1"/>
    <col min="6" max="6" width="22.125" style="36" customWidth="1"/>
    <col min="7" max="16384" width="9" style="5"/>
  </cols>
  <sheetData>
    <row r="1" spans="1:7" s="81" customFormat="1" ht="18.75" x14ac:dyDescent="0.3">
      <c r="A1" s="148" t="s">
        <v>336</v>
      </c>
      <c r="B1" s="148"/>
      <c r="F1" s="80"/>
    </row>
    <row r="2" spans="1:7" ht="13.5" thickBot="1" x14ac:dyDescent="0.25">
      <c r="A2" s="2"/>
      <c r="B2" s="2"/>
      <c r="F2" s="390"/>
    </row>
    <row r="3" spans="1:7" s="99" customFormat="1" ht="15.75" thickBot="1" x14ac:dyDescent="0.3">
      <c r="A3" s="321"/>
      <c r="B3" s="666" t="s">
        <v>78</v>
      </c>
      <c r="C3" s="667"/>
      <c r="D3" s="667"/>
      <c r="E3" s="668"/>
      <c r="F3" s="391"/>
      <c r="G3" s="128"/>
    </row>
    <row r="4" spans="1:7" s="99" customFormat="1" ht="15.75" thickBot="1" x14ac:dyDescent="0.3">
      <c r="A4" s="322" t="s">
        <v>257</v>
      </c>
      <c r="B4" s="582" t="s">
        <v>235</v>
      </c>
      <c r="C4" s="582" t="s">
        <v>337</v>
      </c>
      <c r="D4" s="583" t="s">
        <v>329</v>
      </c>
      <c r="E4" s="584" t="s">
        <v>423</v>
      </c>
      <c r="F4" s="308"/>
    </row>
    <row r="5" spans="1:7" s="99" customFormat="1" ht="13.5" customHeight="1" x14ac:dyDescent="0.25">
      <c r="A5" s="267" t="s">
        <v>81</v>
      </c>
      <c r="B5" s="319">
        <v>54966108</v>
      </c>
      <c r="C5" s="392"/>
      <c r="D5" s="392"/>
      <c r="E5" s="242"/>
    </row>
    <row r="6" spans="1:7" s="99" customFormat="1" ht="13.5" customHeight="1" x14ac:dyDescent="0.25">
      <c r="A6" s="267" t="s">
        <v>82</v>
      </c>
      <c r="B6" s="320">
        <v>118661993.84299999</v>
      </c>
      <c r="C6" s="392"/>
      <c r="D6" s="392"/>
      <c r="E6" s="242"/>
    </row>
    <row r="7" spans="1:7" s="99" customFormat="1" ht="13.5" customHeight="1" x14ac:dyDescent="0.25">
      <c r="A7" s="267" t="s">
        <v>33</v>
      </c>
      <c r="B7" s="320">
        <v>3500679.81</v>
      </c>
      <c r="C7" s="392"/>
      <c r="D7" s="392"/>
      <c r="E7" s="242"/>
    </row>
    <row r="8" spans="1:7" s="99" customFormat="1" ht="13.5" customHeight="1" x14ac:dyDescent="0.25">
      <c r="A8" s="267" t="s">
        <v>34</v>
      </c>
      <c r="B8" s="320">
        <v>6644616</v>
      </c>
      <c r="C8" s="392"/>
      <c r="D8" s="392"/>
      <c r="E8" s="242"/>
    </row>
    <row r="9" spans="1:7" s="99" customFormat="1" ht="13.5" customHeight="1" x14ac:dyDescent="0.25">
      <c r="A9" s="267" t="s">
        <v>80</v>
      </c>
      <c r="B9" s="320">
        <v>18774760</v>
      </c>
      <c r="C9" s="392">
        <v>18452848</v>
      </c>
      <c r="D9" s="392">
        <v>18466382</v>
      </c>
      <c r="E9" s="242">
        <f>(Table1113[[#This Row],[FY 2018 SF]]-Table1113[[#This Row],[FY 2017 SF]])/Table1113[[#This Row],[FY 2017 SF]]</f>
        <v>7.3343691987274814E-4</v>
      </c>
    </row>
    <row r="10" spans="1:7" s="99" customFormat="1" ht="13.5" customHeight="1" x14ac:dyDescent="0.25">
      <c r="A10" s="267" t="s">
        <v>83</v>
      </c>
      <c r="B10" s="320">
        <v>2927237</v>
      </c>
      <c r="C10" s="392">
        <v>2914350</v>
      </c>
      <c r="D10" s="392">
        <v>2881698</v>
      </c>
      <c r="E10" s="242">
        <f>(Table1113[[#This Row],[FY 2018 SF]]-Table1113[[#This Row],[FY 2017 SF]])/Table1113[[#This Row],[FY 2017 SF]]</f>
        <v>-1.1203870502856554E-2</v>
      </c>
    </row>
    <row r="11" spans="1:7" s="99" customFormat="1" ht="13.5" customHeight="1" x14ac:dyDescent="0.25">
      <c r="A11" s="267" t="s">
        <v>84</v>
      </c>
      <c r="B11" s="320">
        <v>21779737</v>
      </c>
      <c r="C11" s="392">
        <v>21637387</v>
      </c>
      <c r="D11" s="392">
        <v>21580940</v>
      </c>
      <c r="E11" s="242">
        <f>(Table1113[[#This Row],[FY 2018 SF]]-Table1113[[#This Row],[FY 2017 SF]])/Table1113[[#This Row],[FY 2017 SF]]</f>
        <v>-2.6087715674725418E-3</v>
      </c>
    </row>
    <row r="12" spans="1:7" s="99" customFormat="1" ht="13.5" customHeight="1" x14ac:dyDescent="0.25">
      <c r="A12" s="267" t="s">
        <v>85</v>
      </c>
      <c r="B12" s="320">
        <v>6316207.3200000003</v>
      </c>
      <c r="C12" s="392">
        <v>6405993.5199999996</v>
      </c>
      <c r="D12" s="392">
        <v>6183281.5199999996</v>
      </c>
      <c r="E12" s="242">
        <f>(Table1113[[#This Row],[FY 2018 SF]]-Table1113[[#This Row],[FY 2017 SF]])/Table1113[[#This Row],[FY 2017 SF]]</f>
        <v>-3.4766191895866924E-2</v>
      </c>
    </row>
    <row r="13" spans="1:7" s="99" customFormat="1" ht="13.5" customHeight="1" x14ac:dyDescent="0.25">
      <c r="A13" s="267" t="s">
        <v>86</v>
      </c>
      <c r="B13" s="320">
        <v>6294200.8700000001</v>
      </c>
      <c r="C13" s="392">
        <v>6431445.8700000001</v>
      </c>
      <c r="D13" s="392">
        <v>6385700</v>
      </c>
      <c r="E13" s="242">
        <f>(Table1113[[#This Row],[FY 2018 SF]]-Table1113[[#This Row],[FY 2017 SF]])/Table1113[[#This Row],[FY 2017 SF]]</f>
        <v>-7.1128438184305375E-3</v>
      </c>
    </row>
    <row r="14" spans="1:7" s="99" customFormat="1" ht="13.5" customHeight="1" x14ac:dyDescent="0.25">
      <c r="A14" s="267" t="s">
        <v>88</v>
      </c>
      <c r="B14" s="320">
        <v>1842362</v>
      </c>
      <c r="C14" s="392">
        <v>1816937</v>
      </c>
      <c r="D14" s="392">
        <v>1841848</v>
      </c>
      <c r="E14" s="242">
        <f>(Table1113[[#This Row],[FY 2018 SF]]-Table1113[[#This Row],[FY 2017 SF]])/Table1113[[#This Row],[FY 2017 SF]]</f>
        <v>1.3710436850589756E-2</v>
      </c>
    </row>
    <row r="15" spans="1:7" s="99" customFormat="1" ht="13.5" customHeight="1" x14ac:dyDescent="0.25">
      <c r="A15" s="267" t="s">
        <v>89</v>
      </c>
      <c r="B15" s="320">
        <v>1248390</v>
      </c>
      <c r="C15" s="392">
        <v>1171676</v>
      </c>
      <c r="D15" s="392">
        <v>1114735</v>
      </c>
      <c r="E15" s="242">
        <f>(Table1113[[#This Row],[FY 2018 SF]]-Table1113[[#This Row],[FY 2017 SF]])/Table1113[[#This Row],[FY 2017 SF]]</f>
        <v>-4.8597905905728205E-2</v>
      </c>
    </row>
    <row r="16" spans="1:7" s="99" customFormat="1" ht="13.5" customHeight="1" x14ac:dyDescent="0.25">
      <c r="A16" s="267" t="s">
        <v>91</v>
      </c>
      <c r="B16" s="320">
        <v>907630.26</v>
      </c>
      <c r="C16" s="392">
        <v>907630.26</v>
      </c>
      <c r="D16" s="392">
        <v>1029203.803</v>
      </c>
      <c r="E16" s="242">
        <f>(Table1113[[#This Row],[FY 2018 SF]]-Table1113[[#This Row],[FY 2017 SF]])/Table1113[[#This Row],[FY 2017 SF]]</f>
        <v>0.13394611039081039</v>
      </c>
    </row>
    <row r="17" spans="1:7" s="99" customFormat="1" ht="13.5" customHeight="1" x14ac:dyDescent="0.25">
      <c r="A17" s="267" t="s">
        <v>87</v>
      </c>
      <c r="B17" s="320">
        <v>13612308.635</v>
      </c>
      <c r="C17" s="392">
        <v>13375614.875</v>
      </c>
      <c r="D17" s="392">
        <v>13255116.225</v>
      </c>
      <c r="E17" s="242">
        <f>(Table1113[[#This Row],[FY 2018 SF]]-Table1113[[#This Row],[FY 2017 SF]])/Table1113[[#This Row],[FY 2017 SF]]</f>
        <v>-9.0088307061846652E-3</v>
      </c>
    </row>
    <row r="18" spans="1:7" s="99" customFormat="1" ht="13.5" customHeight="1" x14ac:dyDescent="0.25">
      <c r="A18" s="267" t="s">
        <v>93</v>
      </c>
      <c r="B18" s="320">
        <v>3123409</v>
      </c>
      <c r="C18" s="392">
        <v>3099354</v>
      </c>
      <c r="D18" s="392">
        <v>3086554</v>
      </c>
      <c r="E18" s="242">
        <f>(Table1113[[#This Row],[FY 2018 SF]]-Table1113[[#This Row],[FY 2017 SF]])/Table1113[[#This Row],[FY 2017 SF]]</f>
        <v>-4.1298928744506113E-3</v>
      </c>
    </row>
    <row r="19" spans="1:7" s="99" customFormat="1" ht="13.5" customHeight="1" x14ac:dyDescent="0.25">
      <c r="A19" s="267" t="s">
        <v>92</v>
      </c>
      <c r="B19" s="320">
        <v>4551998.3</v>
      </c>
      <c r="C19" s="392">
        <v>4404107</v>
      </c>
      <c r="D19" s="392">
        <v>4227739</v>
      </c>
      <c r="E19" s="242">
        <f>(Table1113[[#This Row],[FY 2018 SF]]-Table1113[[#This Row],[FY 2017 SF]])/Table1113[[#This Row],[FY 2017 SF]]</f>
        <v>-4.0046256823460469E-2</v>
      </c>
    </row>
    <row r="20" spans="1:7" s="99" customFormat="1" ht="13.5" customHeight="1" x14ac:dyDescent="0.25">
      <c r="A20" s="267" t="s">
        <v>94</v>
      </c>
      <c r="B20" s="320">
        <v>15829775</v>
      </c>
      <c r="C20" s="392">
        <v>15811794</v>
      </c>
      <c r="D20" s="392">
        <v>15252779</v>
      </c>
      <c r="E20" s="242">
        <f>(Table1113[[#This Row],[FY 2018 SF]]-Table1113[[#This Row],[FY 2017 SF]])/Table1113[[#This Row],[FY 2017 SF]]</f>
        <v>-3.5354305779597181E-2</v>
      </c>
    </row>
    <row r="21" spans="1:7" s="99" customFormat="1" ht="13.5" customHeight="1" x14ac:dyDescent="0.25">
      <c r="A21" s="267" t="s">
        <v>35</v>
      </c>
      <c r="B21" s="320">
        <v>320514</v>
      </c>
      <c r="C21" s="392">
        <v>320214</v>
      </c>
      <c r="D21" s="392">
        <v>320214</v>
      </c>
      <c r="E21" s="242">
        <f>(Table1113[[#This Row],[FY 2018 SF]]-Table1113[[#This Row],[FY 2017 SF]])/Table1113[[#This Row],[FY 2017 SF]]</f>
        <v>0</v>
      </c>
    </row>
    <row r="22" spans="1:7" s="99" customFormat="1" ht="13.5" customHeight="1" x14ac:dyDescent="0.25">
      <c r="A22" s="267" t="s">
        <v>36</v>
      </c>
      <c r="B22" s="320">
        <v>343191739.75</v>
      </c>
      <c r="C22" s="392">
        <v>341904649.04000002</v>
      </c>
      <c r="D22" s="392">
        <v>339171550.98000002</v>
      </c>
      <c r="E22" s="242">
        <f>(Table1113[[#This Row],[FY 2018 SF]]-Table1113[[#This Row],[FY 2017 SF]])/Table1113[[#This Row],[FY 2017 SF]]</f>
        <v>-7.9937434827926316E-3</v>
      </c>
    </row>
    <row r="23" spans="1:7" s="99" customFormat="1" ht="13.5" customHeight="1" x14ac:dyDescent="0.25">
      <c r="A23" s="267" t="s">
        <v>37</v>
      </c>
      <c r="B23" s="320">
        <v>10382326</v>
      </c>
      <c r="C23" s="392">
        <v>10319246</v>
      </c>
      <c r="D23" s="392">
        <v>10179471</v>
      </c>
      <c r="E23" s="242">
        <f>(Table1113[[#This Row],[FY 2018 SF]]-Table1113[[#This Row],[FY 2017 SF]])/Table1113[[#This Row],[FY 2017 SF]]</f>
        <v>-1.3545078778042504E-2</v>
      </c>
    </row>
    <row r="24" spans="1:7" s="99" customFormat="1" ht="13.5" customHeight="1" x14ac:dyDescent="0.25">
      <c r="A24" s="267" t="s">
        <v>90</v>
      </c>
      <c r="B24" s="320">
        <v>50619053.170000002</v>
      </c>
      <c r="C24" s="527"/>
      <c r="D24" s="527"/>
      <c r="E24" s="242"/>
    </row>
    <row r="25" spans="1:7" s="99" customFormat="1" ht="15.75" thickBot="1" x14ac:dyDescent="0.3">
      <c r="A25" s="267" t="s">
        <v>95</v>
      </c>
      <c r="B25" s="320">
        <v>3552.8440000000001</v>
      </c>
      <c r="C25" s="528">
        <v>3552.8440000000001</v>
      </c>
      <c r="D25" s="528">
        <v>3552.8440000000001</v>
      </c>
      <c r="E25" s="242">
        <f>(Table1113[[#This Row],[FY 2018 SF]]-Table1113[[#This Row],[FY 2017 SF]])/Table1113[[#This Row],[FY 2017 SF]]</f>
        <v>0</v>
      </c>
    </row>
    <row r="26" spans="1:7" s="99" customFormat="1" ht="13.5" customHeight="1" thickBot="1" x14ac:dyDescent="0.3">
      <c r="A26" s="265" t="s">
        <v>1</v>
      </c>
      <c r="B26" s="234">
        <f>SUM(B5:B25)</f>
        <v>685498598.80199993</v>
      </c>
      <c r="C26" s="234">
        <f>SUM(C5:C25)</f>
        <v>448976799.40899998</v>
      </c>
      <c r="D26" s="234">
        <f>SUM(D5:D25)</f>
        <v>444980765.37199998</v>
      </c>
      <c r="E26" s="296">
        <f>(Table1113[[#This Row],[FY 2018 SF]]-Table1113[[#This Row],[FY 2017 SF]])/Table1113[[#This Row],[FY 2017 SF]]</f>
        <v>-8.9003129833436501E-3</v>
      </c>
      <c r="F26" s="118"/>
    </row>
    <row r="27" spans="1:7" s="99" customFormat="1" ht="13.5" customHeight="1" x14ac:dyDescent="0.25">
      <c r="A27" s="332"/>
      <c r="B27" s="333"/>
      <c r="C27" s="333"/>
      <c r="D27" s="333"/>
      <c r="E27" s="333"/>
      <c r="F27" s="334"/>
      <c r="G27" s="118"/>
    </row>
    <row r="28" spans="1:7" s="99" customFormat="1" ht="15" x14ac:dyDescent="0.25">
      <c r="A28" s="109" t="s">
        <v>143</v>
      </c>
      <c r="B28" s="109"/>
      <c r="F28" s="240"/>
    </row>
    <row r="29" spans="1:7" s="99" customFormat="1" ht="15" x14ac:dyDescent="0.25">
      <c r="A29" s="128" t="s">
        <v>297</v>
      </c>
      <c r="B29" s="128"/>
      <c r="C29" s="125"/>
      <c r="D29" s="126"/>
      <c r="E29" s="127"/>
      <c r="F29" s="125"/>
    </row>
    <row r="30" spans="1:7" s="99" customFormat="1" ht="15" x14ac:dyDescent="0.25">
      <c r="A30" s="99" t="s">
        <v>436</v>
      </c>
      <c r="F30" s="118"/>
    </row>
    <row r="31" spans="1:7" s="1" customFormat="1" ht="90" customHeight="1" x14ac:dyDescent="0.25">
      <c r="A31" s="669" t="s">
        <v>258</v>
      </c>
      <c r="B31" s="669"/>
      <c r="C31" s="669"/>
      <c r="D31" s="669"/>
      <c r="E31" s="669"/>
      <c r="F31" s="283"/>
    </row>
    <row r="32" spans="1:7" s="1" customFormat="1" ht="14.25" x14ac:dyDescent="0.2">
      <c r="F32" s="283"/>
    </row>
    <row r="33" spans="6:6" s="1" customFormat="1" ht="14.25" x14ac:dyDescent="0.2">
      <c r="F33" s="283"/>
    </row>
    <row r="34" spans="6:6" s="1" customFormat="1" ht="14.25" x14ac:dyDescent="0.2">
      <c r="F34" s="283"/>
    </row>
    <row r="35" spans="6:6" s="1" customFormat="1" ht="14.25" x14ac:dyDescent="0.2">
      <c r="F35" s="283"/>
    </row>
    <row r="36" spans="6:6" s="1" customFormat="1" ht="14.25" x14ac:dyDescent="0.2">
      <c r="F36" s="283"/>
    </row>
    <row r="37" spans="6:6" s="1" customFormat="1" ht="14.25" x14ac:dyDescent="0.2">
      <c r="F37" s="283"/>
    </row>
    <row r="38" spans="6:6" s="1" customFormat="1" ht="14.25" x14ac:dyDescent="0.2">
      <c r="F38" s="283"/>
    </row>
    <row r="39" spans="6:6" s="1" customFormat="1" ht="14.25" x14ac:dyDescent="0.2">
      <c r="F39" s="283"/>
    </row>
    <row r="40" spans="6:6" s="1" customFormat="1" ht="14.25" x14ac:dyDescent="0.2">
      <c r="F40" s="283"/>
    </row>
    <row r="41" spans="6:6" s="1" customFormat="1" ht="14.25" x14ac:dyDescent="0.2">
      <c r="F41" s="283"/>
    </row>
    <row r="42" spans="6:6" s="1" customFormat="1" ht="14.25" x14ac:dyDescent="0.2">
      <c r="F42" s="283"/>
    </row>
    <row r="43" spans="6:6" s="1" customFormat="1" ht="14.25" x14ac:dyDescent="0.2">
      <c r="F43" s="283"/>
    </row>
    <row r="45" spans="6:6" s="1" customFormat="1" ht="14.25" x14ac:dyDescent="0.2">
      <c r="F45" s="283"/>
    </row>
    <row r="46" spans="6:6" s="1" customFormat="1" ht="14.25" x14ac:dyDescent="0.2">
      <c r="F46" s="283"/>
    </row>
    <row r="47" spans="6:6" s="1" customFormat="1" ht="14.25" x14ac:dyDescent="0.2">
      <c r="F47" s="283"/>
    </row>
    <row r="48" spans="6:6" s="1" customFormat="1" ht="14.25" x14ac:dyDescent="0.2">
      <c r="F48" s="283"/>
    </row>
    <row r="49" spans="6:6" s="1" customFormat="1" ht="14.25" x14ac:dyDescent="0.2">
      <c r="F49" s="283"/>
    </row>
    <row r="75" spans="3:3" x14ac:dyDescent="0.2">
      <c r="C75" s="37"/>
    </row>
  </sheetData>
  <mergeCells count="2">
    <mergeCell ref="B3:E3"/>
    <mergeCell ref="A31:E31"/>
  </mergeCells>
  <pageMargins left="0.25" right="0.25" top="0.75" bottom="0.75" header="0.3" footer="0.3"/>
  <pageSetup orientation="landscape" r:id="rId1"/>
  <ignoredErrors>
    <ignoredError sqref="E10:E23 E25:E26" calculatedColumn="1"/>
  </ignoredError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workbookViewId="0"/>
  </sheetViews>
  <sheetFormatPr defaultColWidth="9" defaultRowHeight="12.75" x14ac:dyDescent="0.2"/>
  <cols>
    <col min="1" max="1" width="38.375" style="5" bestFit="1" customWidth="1"/>
    <col min="2" max="2" width="14.25" style="5" customWidth="1"/>
    <col min="3" max="3" width="14.25" style="5" bestFit="1" customWidth="1"/>
    <col min="4" max="4" width="13.375" style="5" bestFit="1" customWidth="1"/>
    <col min="5" max="5" width="22" style="5" bestFit="1" customWidth="1"/>
    <col min="6" max="6" width="23.5" style="5" customWidth="1"/>
    <col min="7" max="16384" width="9" style="5"/>
  </cols>
  <sheetData>
    <row r="1" spans="1:7" s="81" customFormat="1" ht="18.75" x14ac:dyDescent="0.3">
      <c r="A1" s="148" t="s">
        <v>338</v>
      </c>
      <c r="B1" s="148"/>
    </row>
    <row r="2" spans="1:7" ht="13.5" thickBot="1" x14ac:dyDescent="0.25">
      <c r="A2" s="2"/>
      <c r="B2" s="2"/>
    </row>
    <row r="3" spans="1:7" s="99" customFormat="1" ht="15.75" thickBot="1" x14ac:dyDescent="0.3">
      <c r="A3" s="241"/>
      <c r="B3" s="666" t="s">
        <v>79</v>
      </c>
      <c r="C3" s="667"/>
      <c r="D3" s="667"/>
      <c r="E3" s="667"/>
      <c r="F3" s="389"/>
      <c r="G3" s="128"/>
    </row>
    <row r="4" spans="1:7" s="99" customFormat="1" ht="15.75" thickBot="1" x14ac:dyDescent="0.3">
      <c r="A4" s="316" t="s">
        <v>257</v>
      </c>
      <c r="B4" s="582" t="s">
        <v>157</v>
      </c>
      <c r="C4" s="583" t="s">
        <v>265</v>
      </c>
      <c r="D4" s="583" t="s">
        <v>339</v>
      </c>
      <c r="E4" s="585" t="s">
        <v>423</v>
      </c>
    </row>
    <row r="5" spans="1:7" s="99" customFormat="1" ht="15" x14ac:dyDescent="0.25">
      <c r="A5" s="256" t="s">
        <v>81</v>
      </c>
      <c r="B5" s="112">
        <v>16592035</v>
      </c>
      <c r="C5" s="129"/>
      <c r="D5" s="129"/>
      <c r="E5" s="149"/>
    </row>
    <row r="6" spans="1:7" s="99" customFormat="1" ht="15" x14ac:dyDescent="0.25">
      <c r="A6" s="300" t="s">
        <v>82</v>
      </c>
      <c r="B6" s="112">
        <v>42640189.049999997</v>
      </c>
      <c r="C6" s="129"/>
      <c r="D6" s="129"/>
      <c r="E6" s="149"/>
    </row>
    <row r="7" spans="1:7" s="99" customFormat="1" ht="15" x14ac:dyDescent="0.25">
      <c r="A7" s="256" t="s">
        <v>33</v>
      </c>
      <c r="B7" s="112">
        <v>2776988.8</v>
      </c>
      <c r="C7" s="129"/>
      <c r="D7" s="129"/>
      <c r="E7" s="149"/>
    </row>
    <row r="8" spans="1:7" s="99" customFormat="1" ht="15" x14ac:dyDescent="0.25">
      <c r="A8" s="300" t="s">
        <v>34</v>
      </c>
      <c r="B8" s="112">
        <v>1350</v>
      </c>
      <c r="C8" s="129"/>
      <c r="D8" s="129"/>
      <c r="E8" s="149"/>
    </row>
    <row r="9" spans="1:7" s="99" customFormat="1" ht="15" x14ac:dyDescent="0.25">
      <c r="A9" s="256" t="s">
        <v>80</v>
      </c>
      <c r="B9" s="112">
        <v>3944459</v>
      </c>
      <c r="C9" s="129">
        <v>3838656</v>
      </c>
      <c r="D9" s="129">
        <v>3850915</v>
      </c>
      <c r="E9" s="149">
        <f>(Table128[[#This Row],[FY 2018]]-Table128[[#This Row],[FY 2017]])/Table128[[#This Row],[FY 2017]]</f>
        <v>3.1935656646492937E-3</v>
      </c>
    </row>
    <row r="10" spans="1:7" s="99" customFormat="1" ht="15" x14ac:dyDescent="0.25">
      <c r="A10" s="300" t="s">
        <v>83</v>
      </c>
      <c r="B10" s="112">
        <v>614607</v>
      </c>
      <c r="C10" s="129">
        <v>607588</v>
      </c>
      <c r="D10" s="129">
        <v>605311</v>
      </c>
      <c r="E10" s="149">
        <f>(Table128[[#This Row],[FY 2018]]-Table128[[#This Row],[FY 2017]])/Table128[[#This Row],[FY 2017]]</f>
        <v>-3.7476052851603391E-3</v>
      </c>
    </row>
    <row r="11" spans="1:7" s="99" customFormat="1" ht="15" x14ac:dyDescent="0.25">
      <c r="A11" s="256" t="s">
        <v>84</v>
      </c>
      <c r="B11" s="112">
        <v>11557567</v>
      </c>
      <c r="C11" s="129">
        <v>12006501</v>
      </c>
      <c r="D11" s="129">
        <v>11817608</v>
      </c>
      <c r="E11" s="149">
        <f>(Table128[[#This Row],[FY 2018]]-Table128[[#This Row],[FY 2017]])/Table128[[#This Row],[FY 2017]]</f>
        <v>-1.573256021883478E-2</v>
      </c>
    </row>
    <row r="12" spans="1:7" s="99" customFormat="1" ht="15" x14ac:dyDescent="0.25">
      <c r="A12" s="300" t="s">
        <v>85</v>
      </c>
      <c r="B12" s="112">
        <v>877646.32</v>
      </c>
      <c r="C12" s="129">
        <v>864886.77</v>
      </c>
      <c r="D12" s="129">
        <v>862646.71</v>
      </c>
      <c r="E12" s="149">
        <f>(Table128[[#This Row],[FY 2018]]-Table128[[#This Row],[FY 2017]])/Table128[[#This Row],[FY 2017]]</f>
        <v>-2.5900037758700548E-3</v>
      </c>
    </row>
    <row r="13" spans="1:7" s="99" customFormat="1" ht="15" x14ac:dyDescent="0.25">
      <c r="A13" s="256" t="s">
        <v>86</v>
      </c>
      <c r="B13" s="112">
        <v>2553909.5</v>
      </c>
      <c r="C13" s="129">
        <v>2716338.5</v>
      </c>
      <c r="D13" s="129">
        <v>2716089</v>
      </c>
      <c r="E13" s="149">
        <f>(Table128[[#This Row],[FY 2018]]-Table128[[#This Row],[FY 2017]])/Table128[[#This Row],[FY 2017]]</f>
        <v>-9.1851586243761596E-5</v>
      </c>
    </row>
    <row r="14" spans="1:7" s="99" customFormat="1" ht="15" x14ac:dyDescent="0.25">
      <c r="A14" s="300" t="s">
        <v>88</v>
      </c>
      <c r="B14" s="112">
        <v>4314702</v>
      </c>
      <c r="C14" s="129">
        <v>4186350</v>
      </c>
      <c r="D14" s="129">
        <v>4086163</v>
      </c>
      <c r="E14" s="149">
        <f>(Table128[[#This Row],[FY 2018]]-Table128[[#This Row],[FY 2017]])/Table128[[#This Row],[FY 2017]]</f>
        <v>-2.3931826053722217E-2</v>
      </c>
    </row>
    <row r="15" spans="1:7" s="99" customFormat="1" ht="15" x14ac:dyDescent="0.25">
      <c r="A15" s="256" t="s">
        <v>89</v>
      </c>
      <c r="B15" s="112">
        <v>1030384</v>
      </c>
      <c r="C15" s="129">
        <v>1020890</v>
      </c>
      <c r="D15" s="129">
        <v>1038769</v>
      </c>
      <c r="E15" s="149">
        <f>(Table128[[#This Row],[FY 2018]]-Table128[[#This Row],[FY 2017]])/Table128[[#This Row],[FY 2017]]</f>
        <v>1.7513150290432856E-2</v>
      </c>
    </row>
    <row r="16" spans="1:7" s="99" customFormat="1" ht="15" x14ac:dyDescent="0.25">
      <c r="A16" s="300" t="s">
        <v>91</v>
      </c>
      <c r="B16" s="112">
        <v>66183</v>
      </c>
      <c r="C16" s="129">
        <v>66183</v>
      </c>
      <c r="D16" s="129">
        <v>66689</v>
      </c>
      <c r="E16" s="149">
        <f>(Table128[[#This Row],[FY 2018]]-Table128[[#This Row],[FY 2017]])/Table128[[#This Row],[FY 2017]]</f>
        <v>7.6454678693924421E-3</v>
      </c>
    </row>
    <row r="17" spans="1:6" s="99" customFormat="1" ht="15" x14ac:dyDescent="0.25">
      <c r="A17" s="256" t="s">
        <v>87</v>
      </c>
      <c r="B17" s="112">
        <v>13546852.33</v>
      </c>
      <c r="C17" s="129">
        <v>13454174.57</v>
      </c>
      <c r="D17" s="129">
        <v>13356436.289999999</v>
      </c>
      <c r="E17" s="149">
        <f>(Table128[[#This Row],[FY 2018]]-Table128[[#This Row],[FY 2017]])/Table128[[#This Row],[FY 2017]]</f>
        <v>-7.2645318738421265E-3</v>
      </c>
    </row>
    <row r="18" spans="1:6" s="99" customFormat="1" ht="15" x14ac:dyDescent="0.25">
      <c r="A18" s="300" t="s">
        <v>92</v>
      </c>
      <c r="B18" s="112">
        <v>2456243</v>
      </c>
      <c r="C18" s="129">
        <v>2545164</v>
      </c>
      <c r="D18" s="129">
        <v>2526231</v>
      </c>
      <c r="E18" s="149">
        <f>(Table128[[#This Row],[FY 2018]]-Table128[[#This Row],[FY 2017]])/Table128[[#This Row],[FY 2017]]</f>
        <v>-7.4388133731264471E-3</v>
      </c>
    </row>
    <row r="19" spans="1:6" s="99" customFormat="1" ht="15" x14ac:dyDescent="0.25">
      <c r="A19" s="256" t="s">
        <v>94</v>
      </c>
      <c r="B19" s="112">
        <v>6277336</v>
      </c>
      <c r="C19" s="129">
        <v>6036870</v>
      </c>
      <c r="D19" s="129">
        <v>6035687</v>
      </c>
      <c r="E19" s="149">
        <f>(Table128[[#This Row],[FY 2018]]-Table128[[#This Row],[FY 2017]])/Table128[[#This Row],[FY 2017]]</f>
        <v>-1.9596247724400228E-4</v>
      </c>
    </row>
    <row r="20" spans="1:6" s="99" customFormat="1" ht="15" x14ac:dyDescent="0.25">
      <c r="A20" s="300" t="s">
        <v>35</v>
      </c>
      <c r="B20" s="112">
        <v>87215</v>
      </c>
      <c r="C20" s="129">
        <v>87215</v>
      </c>
      <c r="D20" s="129">
        <v>87215</v>
      </c>
      <c r="E20" s="149">
        <f>(Table128[[#This Row],[FY 2018]]-Table128[[#This Row],[FY 2017]])/Table128[[#This Row],[FY 2017]]</f>
        <v>0</v>
      </c>
    </row>
    <row r="21" spans="1:6" s="99" customFormat="1" ht="15" x14ac:dyDescent="0.25">
      <c r="A21" s="256" t="s">
        <v>36</v>
      </c>
      <c r="B21" s="112">
        <v>31729070.09</v>
      </c>
      <c r="C21" s="129">
        <v>32485525.870000001</v>
      </c>
      <c r="D21" s="129">
        <v>30846079.43</v>
      </c>
      <c r="E21" s="149">
        <f>(Table128[[#This Row],[FY 2018]]-Table128[[#This Row],[FY 2017]])/Table128[[#This Row],[FY 2017]]</f>
        <v>-5.0466981712431219E-2</v>
      </c>
    </row>
    <row r="22" spans="1:6" s="99" customFormat="1" ht="15" x14ac:dyDescent="0.25">
      <c r="A22" s="300" t="s">
        <v>37</v>
      </c>
      <c r="B22" s="112">
        <v>4646810</v>
      </c>
      <c r="C22" s="129">
        <v>4664832</v>
      </c>
      <c r="D22" s="129">
        <v>4422146</v>
      </c>
      <c r="E22" s="149"/>
    </row>
    <row r="23" spans="1:6" s="99" customFormat="1" ht="15" x14ac:dyDescent="0.25">
      <c r="A23" s="256" t="s">
        <v>90</v>
      </c>
      <c r="B23" s="112">
        <v>5592620.4400000004</v>
      </c>
      <c r="C23" s="129"/>
      <c r="D23" s="129"/>
      <c r="E23" s="149"/>
    </row>
    <row r="24" spans="1:6" s="99" customFormat="1" ht="15" x14ac:dyDescent="0.25">
      <c r="A24" s="300" t="s">
        <v>1</v>
      </c>
      <c r="B24" s="112">
        <f>SUBTOTAL(109,B5:B23)</f>
        <v>151306167.52999997</v>
      </c>
      <c r="C24" s="129">
        <f>SUBTOTAL(109,C5:C23)</f>
        <v>84581174.710000008</v>
      </c>
      <c r="D24" s="129">
        <f>SUBTOTAL(109,D5:D23)</f>
        <v>82317985.430000007</v>
      </c>
      <c r="E24" s="149">
        <f>(Table128[[#This Row],[FY 2018]]-Table128[[#This Row],[FY 2017]])/Table128[[#This Row],[FY 2017]]</f>
        <v>-2.6757600467949342E-2</v>
      </c>
    </row>
    <row r="25" spans="1:6" s="99" customFormat="1" ht="15" x14ac:dyDescent="0.25">
      <c r="A25" s="328"/>
      <c r="B25" s="329"/>
      <c r="C25" s="330"/>
      <c r="D25" s="331"/>
      <c r="E25" s="331"/>
      <c r="F25" s="297"/>
    </row>
    <row r="26" spans="1:6" s="99" customFormat="1" ht="15" x14ac:dyDescent="0.25">
      <c r="A26" s="109" t="s">
        <v>143</v>
      </c>
      <c r="B26" s="109"/>
    </row>
    <row r="27" spans="1:6" s="99" customFormat="1" ht="15" x14ac:dyDescent="0.25">
      <c r="A27" s="99" t="s">
        <v>298</v>
      </c>
    </row>
    <row r="28" spans="1:6" s="99" customFormat="1" ht="15" x14ac:dyDescent="0.25">
      <c r="A28" s="99" t="s">
        <v>436</v>
      </c>
    </row>
    <row r="29" spans="1:6" s="1" customFormat="1" ht="90" customHeight="1" x14ac:dyDescent="0.25">
      <c r="A29" s="669" t="s">
        <v>258</v>
      </c>
      <c r="B29" s="669"/>
      <c r="C29" s="669"/>
      <c r="D29" s="669"/>
      <c r="E29" s="669"/>
      <c r="F29" s="283"/>
    </row>
    <row r="30" spans="1:6" s="1" customFormat="1" ht="14.25" x14ac:dyDescent="0.2"/>
    <row r="31" spans="1:6" s="1" customFormat="1" ht="14.25" x14ac:dyDescent="0.2"/>
    <row r="32" spans="1:6" s="1" customFormat="1" ht="14.25" x14ac:dyDescent="0.2"/>
    <row r="33" s="1" customFormat="1" ht="14.25" x14ac:dyDescent="0.2"/>
    <row r="34" s="1" customFormat="1" ht="14.25" x14ac:dyDescent="0.2"/>
    <row r="35" s="1" customFormat="1" ht="14.25" x14ac:dyDescent="0.2"/>
    <row r="36" s="1" customFormat="1" ht="14.25" x14ac:dyDescent="0.2"/>
    <row r="37" s="1" customFormat="1" ht="14.25" x14ac:dyDescent="0.2"/>
    <row r="38" s="1" customFormat="1" ht="14.25" x14ac:dyDescent="0.2"/>
    <row r="39" s="1" customFormat="1" ht="14.25" x14ac:dyDescent="0.2"/>
    <row r="40" s="1" customFormat="1" ht="14.25" x14ac:dyDescent="0.2"/>
    <row r="41" s="1" customFormat="1" ht="14.25" x14ac:dyDescent="0.2"/>
    <row r="42" s="1" customFormat="1" ht="14.25" x14ac:dyDescent="0.2"/>
    <row r="43" s="1" customFormat="1" ht="14.25" x14ac:dyDescent="0.2"/>
    <row r="44" s="1" customFormat="1" ht="14.25" x14ac:dyDescent="0.2"/>
    <row r="45" s="1" customFormat="1" ht="14.25" x14ac:dyDescent="0.2"/>
    <row r="46" s="1" customFormat="1" ht="14.25" x14ac:dyDescent="0.2"/>
    <row r="47" s="1" customFormat="1" ht="14.25" x14ac:dyDescent="0.2"/>
    <row r="48" s="1" customFormat="1" ht="14.25" x14ac:dyDescent="0.2"/>
    <row r="49" s="1" customFormat="1" ht="14.25" x14ac:dyDescent="0.2"/>
    <row r="50" s="1" customFormat="1" ht="14.25" x14ac:dyDescent="0.2"/>
    <row r="51" s="1" customFormat="1" ht="14.25" x14ac:dyDescent="0.2"/>
    <row r="52" s="1" customFormat="1" ht="14.25" x14ac:dyDescent="0.2"/>
    <row r="53" s="1" customFormat="1" ht="14.25" x14ac:dyDescent="0.2"/>
    <row r="54" s="1" customFormat="1" ht="14.25" x14ac:dyDescent="0.2"/>
    <row r="55" s="1" customFormat="1" ht="14.25" x14ac:dyDescent="0.2"/>
    <row r="56" s="1" customFormat="1" ht="14.25" x14ac:dyDescent="0.2"/>
    <row r="57" s="1" customFormat="1" ht="14.25" x14ac:dyDescent="0.2"/>
    <row r="58" s="1" customFormat="1" ht="14.25" x14ac:dyDescent="0.2"/>
    <row r="59" s="1" customFormat="1" ht="14.25" x14ac:dyDescent="0.2"/>
    <row r="60" s="1" customFormat="1" ht="14.25" x14ac:dyDescent="0.2"/>
    <row r="61" s="1" customFormat="1" ht="14.25" x14ac:dyDescent="0.2"/>
    <row r="62" s="1" customFormat="1" ht="14.25" x14ac:dyDescent="0.2"/>
    <row r="63" s="1" customFormat="1" ht="14.25" x14ac:dyDescent="0.2"/>
    <row r="64" s="1" customFormat="1" ht="14.25" x14ac:dyDescent="0.2"/>
    <row r="65" s="1" customFormat="1" ht="14.25" x14ac:dyDescent="0.2"/>
    <row r="66" s="1" customFormat="1" ht="14.25" x14ac:dyDescent="0.2"/>
    <row r="67" s="1" customFormat="1" ht="14.25" x14ac:dyDescent="0.2"/>
    <row r="68" s="1" customFormat="1" ht="14.25" x14ac:dyDescent="0.2"/>
    <row r="69" s="1" customFormat="1" ht="14.25" x14ac:dyDescent="0.2"/>
    <row r="70" s="1" customFormat="1" ht="14.25" x14ac:dyDescent="0.2"/>
    <row r="71" s="1" customFormat="1" ht="14.25" x14ac:dyDescent="0.2"/>
    <row r="72" s="1" customFormat="1" ht="14.25" x14ac:dyDescent="0.2"/>
    <row r="73" s="1" customFormat="1" ht="14.25" x14ac:dyDescent="0.2"/>
    <row r="74" s="1" customFormat="1" ht="14.25" x14ac:dyDescent="0.2"/>
    <row r="75" s="1" customFormat="1" ht="14.25" x14ac:dyDescent="0.2"/>
    <row r="76" s="1" customFormat="1" ht="14.25" x14ac:dyDescent="0.2"/>
    <row r="77" s="1" customFormat="1" ht="14.25" x14ac:dyDescent="0.2"/>
    <row r="78" s="1" customFormat="1" ht="14.25" x14ac:dyDescent="0.2"/>
    <row r="79" s="1" customFormat="1" ht="14.25" x14ac:dyDescent="0.2"/>
    <row r="80" s="1" customFormat="1" ht="14.25" x14ac:dyDescent="0.2"/>
    <row r="81" s="1" customFormat="1" ht="14.25" x14ac:dyDescent="0.2"/>
    <row r="82" s="1" customFormat="1" ht="14.25" x14ac:dyDescent="0.2"/>
    <row r="83" s="1" customFormat="1" ht="14.25" x14ac:dyDescent="0.2"/>
    <row r="84" s="1" customFormat="1" ht="14.25" x14ac:dyDescent="0.2"/>
    <row r="85" s="1" customFormat="1" ht="14.25" x14ac:dyDescent="0.2"/>
    <row r="86" s="1" customFormat="1" ht="14.25" x14ac:dyDescent="0.2"/>
    <row r="87" s="1" customFormat="1" ht="14.25" x14ac:dyDescent="0.2"/>
    <row r="88" s="1" customFormat="1" ht="14.25" x14ac:dyDescent="0.2"/>
    <row r="89" s="1" customFormat="1" ht="14.25" x14ac:dyDescent="0.2"/>
    <row r="90" s="1" customFormat="1" ht="14.25" x14ac:dyDescent="0.2"/>
    <row r="91" s="1" customFormat="1" ht="14.25" x14ac:dyDescent="0.2"/>
    <row r="92" s="1" customFormat="1" ht="14.25" x14ac:dyDescent="0.2"/>
    <row r="93" s="1" customFormat="1" ht="14.25" x14ac:dyDescent="0.2"/>
    <row r="94" s="1" customFormat="1" ht="14.25" x14ac:dyDescent="0.2"/>
    <row r="95" s="1" customFormat="1" ht="14.25" x14ac:dyDescent="0.2"/>
    <row r="96" s="1" customFormat="1" ht="14.25" x14ac:dyDescent="0.2"/>
    <row r="97" s="1" customFormat="1" ht="14.25" x14ac:dyDescent="0.2"/>
    <row r="98" s="1" customFormat="1" ht="14.25" x14ac:dyDescent="0.2"/>
    <row r="99" s="1" customFormat="1" ht="14.25" x14ac:dyDescent="0.2"/>
    <row r="100" s="1" customFormat="1" ht="14.25" x14ac:dyDescent="0.2"/>
    <row r="101" s="1" customFormat="1" ht="14.25" x14ac:dyDescent="0.2"/>
    <row r="102" s="1" customFormat="1" ht="14.25" x14ac:dyDescent="0.2"/>
    <row r="103" s="1" customFormat="1" ht="14.25" x14ac:dyDescent="0.2"/>
    <row r="104" s="1" customFormat="1" ht="14.25" x14ac:dyDescent="0.2"/>
    <row r="105" s="1" customFormat="1" ht="14.25" x14ac:dyDescent="0.2"/>
    <row r="106" s="1" customFormat="1" ht="14.25" x14ac:dyDescent="0.2"/>
    <row r="107" s="1" customFormat="1" ht="14.25" x14ac:dyDescent="0.2"/>
    <row r="108" s="1" customFormat="1" ht="14.25" x14ac:dyDescent="0.2"/>
    <row r="109" s="1" customFormat="1" ht="14.25" x14ac:dyDescent="0.2"/>
    <row r="110" s="1" customFormat="1" ht="14.25" x14ac:dyDescent="0.2"/>
    <row r="111" s="1" customFormat="1" ht="14.25" x14ac:dyDescent="0.2"/>
    <row r="112" s="1" customFormat="1" ht="14.25" x14ac:dyDescent="0.2"/>
    <row r="113" s="1" customFormat="1" ht="14.25" x14ac:dyDescent="0.2"/>
    <row r="114" s="1" customFormat="1" ht="14.25" x14ac:dyDescent="0.2"/>
    <row r="115" s="1" customFormat="1" ht="14.25" x14ac:dyDescent="0.2"/>
    <row r="116" s="1" customFormat="1" ht="14.25" x14ac:dyDescent="0.2"/>
    <row r="117" s="1" customFormat="1" ht="14.25" x14ac:dyDescent="0.2"/>
    <row r="118" s="1" customFormat="1" ht="14.25" x14ac:dyDescent="0.2"/>
    <row r="119" s="1" customFormat="1" ht="14.25" x14ac:dyDescent="0.2"/>
    <row r="120" s="1" customFormat="1" ht="14.25" x14ac:dyDescent="0.2"/>
    <row r="121" s="1" customFormat="1" ht="14.25" x14ac:dyDescent="0.2"/>
    <row r="122" s="1" customFormat="1" ht="14.25" x14ac:dyDescent="0.2"/>
    <row r="123" s="1" customFormat="1" ht="14.25" x14ac:dyDescent="0.2"/>
    <row r="124" s="1" customFormat="1" ht="14.25" x14ac:dyDescent="0.2"/>
    <row r="125" s="1" customFormat="1" ht="14.25" x14ac:dyDescent="0.2"/>
    <row r="126" s="1" customFormat="1" ht="14.25" x14ac:dyDescent="0.2"/>
    <row r="127" s="1" customFormat="1" ht="14.25" x14ac:dyDescent="0.2"/>
    <row r="128" s="1" customFormat="1" ht="14.25" x14ac:dyDescent="0.2"/>
  </sheetData>
  <mergeCells count="2">
    <mergeCell ref="B3:E3"/>
    <mergeCell ref="A29:E29"/>
  </mergeCells>
  <pageMargins left="0.25" right="0.25" top="0.75" bottom="0.75" header="0.3" footer="0.3"/>
  <pageSetup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24</vt:i4>
      </vt:variant>
    </vt:vector>
  </HeadingPairs>
  <TitlesOfParts>
    <vt:vector size="58" baseType="lpstr">
      <vt:lpstr>Title Page</vt:lpstr>
      <vt:lpstr>Introduction</vt:lpstr>
      <vt:lpstr>Index</vt:lpstr>
      <vt:lpstr>1.Key Stats</vt:lpstr>
      <vt:lpstr>2.CostSF</vt:lpstr>
      <vt:lpstr>3.Bldg Use</vt:lpstr>
      <vt:lpstr>4.BldgUseTrend</vt:lpstr>
      <vt:lpstr>5.OfficeTrendbyAgency</vt:lpstr>
      <vt:lpstr>6.WarehouseTrendbyAgency</vt:lpstr>
      <vt:lpstr>7.Bldgs</vt:lpstr>
      <vt:lpstr>8.Utilization</vt:lpstr>
      <vt:lpstr>9.SFbyState</vt:lpstr>
      <vt:lpstr>10.StructuresbyAgency</vt:lpstr>
      <vt:lpstr>11.StructuresbyUse</vt:lpstr>
      <vt:lpstr>12.LandbyAgency</vt:lpstr>
      <vt:lpstr>13.LandbyState</vt:lpstr>
      <vt:lpstr>14.Agency Disposition</vt:lpstr>
      <vt:lpstr>15.DispositionUseBldg</vt:lpstr>
      <vt:lpstr>16.DispositionMethodBldg</vt:lpstr>
      <vt:lpstr>17.DispositionStruct</vt:lpstr>
      <vt:lpstr>18.DispositionLand</vt:lpstr>
      <vt:lpstr>19.Historic Designation</vt:lpstr>
      <vt:lpstr>20.HistoricbyState</vt:lpstr>
      <vt:lpstr>21.HistoricbyAgency</vt:lpstr>
      <vt:lpstr>22.Sustainability</vt:lpstr>
      <vt:lpstr>23.Status</vt:lpstr>
      <vt:lpstr>24.Repair Needs Buildings</vt:lpstr>
      <vt:lpstr>25.Repair Needs Structures</vt:lpstr>
      <vt:lpstr>26.Key Stats Non CFO</vt:lpstr>
      <vt:lpstr>27.CostSF Non CFO</vt:lpstr>
      <vt:lpstr>28.Bldg Use Non CFO</vt:lpstr>
      <vt:lpstr>29.Key Stats All</vt:lpstr>
      <vt:lpstr>30. Condition Index vs age</vt:lpstr>
      <vt:lpstr>31. Lease Expirations Buildings</vt:lpstr>
      <vt:lpstr>ColRangeStyle1</vt:lpstr>
      <vt:lpstr>'1.Key Stats'!Print_Area</vt:lpstr>
      <vt:lpstr>'10.StructuresbyAgency'!Print_Area</vt:lpstr>
      <vt:lpstr>'11.StructuresbyUse'!Print_Area</vt:lpstr>
      <vt:lpstr>'12.LandbyAgency'!Print_Area</vt:lpstr>
      <vt:lpstr>'13.LandbyState'!Print_Area</vt:lpstr>
      <vt:lpstr>'14.Agency Disposition'!Print_Area</vt:lpstr>
      <vt:lpstr>'16.DispositionMethodBldg'!Print_Area</vt:lpstr>
      <vt:lpstr>'19.Historic Designation'!Print_Area</vt:lpstr>
      <vt:lpstr>'2.CostSF'!Print_Area</vt:lpstr>
      <vt:lpstr>'20.HistoricbyState'!Print_Area</vt:lpstr>
      <vt:lpstr>'21.HistoricbyAgency'!Print_Area</vt:lpstr>
      <vt:lpstr>'22.Sustainability'!Print_Area</vt:lpstr>
      <vt:lpstr>'23.Status'!Print_Area</vt:lpstr>
      <vt:lpstr>'26.Key Stats Non CFO'!Print_Area</vt:lpstr>
      <vt:lpstr>'27.CostSF Non CFO'!Print_Area</vt:lpstr>
      <vt:lpstr>'28.Bldg Use Non CFO'!Print_Area</vt:lpstr>
      <vt:lpstr>'3.Bldg Use'!Print_Area</vt:lpstr>
      <vt:lpstr>'4.BldgUseTrend'!Print_Area</vt:lpstr>
      <vt:lpstr>'5.OfficeTrendbyAgency'!Print_Area</vt:lpstr>
      <vt:lpstr>'6.WarehouseTrendbyAgency'!Print_Area</vt:lpstr>
      <vt:lpstr>'7.Bldgs'!Print_Area</vt:lpstr>
      <vt:lpstr>'8.Utilization'!Print_Area</vt:lpstr>
      <vt:lpstr>'9.SFbyState'!Print_Area</vt:lpstr>
    </vt:vector>
  </TitlesOfParts>
  <Company>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ChristineNNimerala</dc:creator>
  <cp:lastModifiedBy>AnneKNussear</cp:lastModifiedBy>
  <cp:lastPrinted>2015-03-31T14:30:03Z</cp:lastPrinted>
  <dcterms:created xsi:type="dcterms:W3CDTF">2014-08-18T14:43:45Z</dcterms:created>
  <dcterms:modified xsi:type="dcterms:W3CDTF">2019-09-24T16:54:22Z</dcterms:modified>
</cp:coreProperties>
</file>